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 работе 2019\финансы\финансы 2019\251019\"/>
    </mc:Choice>
  </mc:AlternateContent>
  <bookViews>
    <workbookView xWindow="0" yWindow="0" windowWidth="24240" windowHeight="12435" tabRatio="874" activeTab="1"/>
  </bookViews>
  <sheets>
    <sheet name="План ФХД 2019" sheetId="1" r:id="rId1"/>
    <sheet name="Закупка ТРУ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23" localSheetId="0">#REF!</definedName>
    <definedName name="_123">#REF!</definedName>
    <definedName name="_in2007" localSheetId="0">#REF!</definedName>
    <definedName name="_in2007">#REF!</definedName>
    <definedName name="_in2008" localSheetId="0">#REF!</definedName>
    <definedName name="_in2008">#REF!</definedName>
    <definedName name="_in2009" localSheetId="0">#REF!</definedName>
    <definedName name="_in2009">#REF!</definedName>
    <definedName name="_in2010" localSheetId="0">#REF!</definedName>
    <definedName name="_in2010">#REF!</definedName>
    <definedName name="_in2011" localSheetId="0">#REF!</definedName>
    <definedName name="_in2011">#REF!</definedName>
    <definedName name="_in2012" localSheetId="0">#REF!</definedName>
    <definedName name="_in2012">#REF!</definedName>
    <definedName name="_in2013" localSheetId="0">#REF!</definedName>
    <definedName name="_in2013">#REF!</definedName>
    <definedName name="_in2014" localSheetId="0">#REF!</definedName>
    <definedName name="_in2014">#REF!</definedName>
    <definedName name="_in2015" localSheetId="0">#REF!</definedName>
    <definedName name="_in2015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31" localSheetId="0">#REF!</definedName>
    <definedName name="_inf20131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2015_" localSheetId="0">#REF!</definedName>
    <definedName name="_inf2015_">#REF!</definedName>
    <definedName name="_inf2016" localSheetId="0">#REF!</definedName>
    <definedName name="_inf2016">#REF!</definedName>
    <definedName name="_inf202111">#REF!</definedName>
    <definedName name="_mm1" localSheetId="0">[1]ПРОГНОЗ_1!#REF!</definedName>
    <definedName name="_mm1">[1]ПРОГНОЗ_1!#REF!</definedName>
    <definedName name="_отдых2" localSheetId="0">#REF!</definedName>
    <definedName name="_отдых2">#REF!</definedName>
    <definedName name="_xlnm._FilterDatabase" localSheetId="0" hidden="1">'План ФХД 2019'!$A$8:$L$37</definedName>
    <definedName name="ddd" localSheetId="0">[2]ПРОГНОЗ_1!#REF!</definedName>
    <definedName name="ddd">[2]ПРОГНОЗ_1!#REF!</definedName>
    <definedName name="ff" localSheetId="0">#REF!</definedName>
    <definedName name="ff">#REF!</definedName>
    <definedName name="fffff" localSheetId="0">'[3]Гр5(о)'!#REF!</definedName>
    <definedName name="fffff">'[3]Гр5(о)'!#REF!</definedName>
    <definedName name="ffffff">'[3]Гр5(о)'!#REF!</definedName>
    <definedName name="gggg" localSheetId="0">#REF!</definedName>
    <definedName name="gggg">#REF!</definedName>
    <definedName name="gggggg">#REF!</definedName>
    <definedName name="jjjj" localSheetId="0">'[4]Гр5(о)'!#REF!</definedName>
    <definedName name="jjjj">'[4]Гр5(о)'!#REF!</definedName>
    <definedName name="kbcn" localSheetId="0">#REF!</definedName>
    <definedName name="kbcn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Z_07C882B2_2085_4B33_986B_4C53D325BE47_.wvu.FilterData" localSheetId="0" hidden="1">'План ФХД 2019'!$A$8:$L$37</definedName>
    <definedName name="Z_1FC6B8B2_D297_471F_A858_75FF11DDC4D1_.wvu.PrintArea" localSheetId="0" hidden="1">'План ФХД 2019'!$A$2:$J$42</definedName>
    <definedName name="Z_3811DC27_6C9C_4281_989A_478EAFEC2147_.wvu.FilterData" localSheetId="0" hidden="1">'План ФХД 2019'!$A$8:$L$37</definedName>
    <definedName name="Z_3811DC27_6C9C_4281_989A_478EAFEC2147_.wvu.PrintArea" localSheetId="1" hidden="1">'Закупка ТРУ'!$A$1:$L$21</definedName>
    <definedName name="Z_3811DC27_6C9C_4281_989A_478EAFEC2147_.wvu.PrintArea" localSheetId="0" hidden="1">'План ФХД 2019'!$A$1:$L$40</definedName>
    <definedName name="Z_3811DC27_6C9C_4281_989A_478EAFEC2147_.wvu.PrintTitles" localSheetId="1" hidden="1">'Закупка ТРУ'!$6:$10</definedName>
    <definedName name="Z_3811DC27_6C9C_4281_989A_478EAFEC2147_.wvu.PrintTitles" localSheetId="0" hidden="1">'План ФХД 2019'!$8:$8</definedName>
    <definedName name="Z_4660ED57_C31A_43C4_A05C_DF263EC238D0_.wvu.FilterData" localSheetId="0" hidden="1">'План ФХД 2019'!$A$8:$L$37</definedName>
    <definedName name="Z_4660ED57_C31A_43C4_A05C_DF263EC238D0_.wvu.PrintArea" localSheetId="0" hidden="1">'План ФХД 2019'!$A$1:$N$40</definedName>
    <definedName name="Z_4660ED57_C31A_43C4_A05C_DF263EC238D0_.wvu.PrintTitles" localSheetId="1" hidden="1">'Закупка ТРУ'!$6:$10</definedName>
    <definedName name="Z_4660ED57_C31A_43C4_A05C_DF263EC238D0_.wvu.PrintTitles" localSheetId="0" hidden="1">'План ФХД 2019'!$8:$8</definedName>
    <definedName name="Z_5477B818_21DE_4D94_860B_9B5368818FC5_.wvu.PrintArea" localSheetId="0" hidden="1">'План ФХД 2019'!$A$2:$J$42</definedName>
    <definedName name="Z_5B9D9E33_AFE5_4826_BC15_28975AB1E5F8_.wvu.FilterData" localSheetId="0" hidden="1">'План ФХД 2019'!$A$8:$L$37</definedName>
    <definedName name="Z_5B9D9E33_AFE5_4826_BC15_28975AB1E5F8_.wvu.PrintArea" localSheetId="0" hidden="1">'План ФХД 2019'!$A$1:$N$40</definedName>
    <definedName name="Z_5B9D9E33_AFE5_4826_BC15_28975AB1E5F8_.wvu.PrintTitles" localSheetId="1" hidden="1">'Закупка ТРУ'!$6:$10</definedName>
    <definedName name="Z_5B9D9E33_AFE5_4826_BC15_28975AB1E5F8_.wvu.PrintTitles" localSheetId="0" hidden="1">'План ФХД 2019'!$8:$8</definedName>
    <definedName name="Z_87C43B2D_50C0_4689_805E_373E1CE343A7_.wvu.Cols" localSheetId="0" hidden="1">'План ФХД 2019'!#REF!</definedName>
    <definedName name="Z_B72699BC_299D_42B7_A978_9B23F399AA23_.wvu.FilterData" localSheetId="0" hidden="1">'План ФХД 2019'!$A$8:$L$37</definedName>
    <definedName name="Z_B72699BC_299D_42B7_A978_9B23F399AA23_.wvu.PrintArea" localSheetId="1" hidden="1">'Закупка ТРУ'!$A$1:$L$21</definedName>
    <definedName name="Z_B72699BC_299D_42B7_A978_9B23F399AA23_.wvu.PrintArea" localSheetId="0" hidden="1">'План ФХД 2019'!$A$1:$L$40</definedName>
    <definedName name="Z_B72699BC_299D_42B7_A978_9B23F399AA23_.wvu.PrintTitles" localSheetId="1" hidden="1">'Закупка ТРУ'!$6:$10</definedName>
    <definedName name="Z_B72699BC_299D_42B7_A978_9B23F399AA23_.wvu.PrintTitles" localSheetId="0" hidden="1">'План ФХД 2019'!$8:$8</definedName>
    <definedName name="Z_CE75C45D_2719_4CFD_8AE1_DD531FE09E6B_.wvu.PrintTitles" localSheetId="0" hidden="1">'План ФХД 2019'!$8:$8</definedName>
    <definedName name="Z_DF805ED5_70F2_4E28_9474_3EB74BEEB962_.wvu.Cols" localSheetId="0" hidden="1">'План ФХД 2019'!#REF!,'План ФХД 2019'!#REF!</definedName>
    <definedName name="Z_DF805ED5_70F2_4E28_9474_3EB74BEEB962_.wvu.Rows" localSheetId="0" hidden="1">'План ФХД 2019'!$1:$1,'План ФХД 2019'!#REF!,'План ФХД 2019'!#REF!</definedName>
    <definedName name="Z_ED214F54_918D_444F_9ADD_1E83DEBCCE05_.wvu.Cols" localSheetId="0" hidden="1">'План ФХД 2019'!#REF!,'План ФХД 2019'!#REF!</definedName>
    <definedName name="Z_ED214F54_918D_444F_9ADD_1E83DEBCCE05_.wvu.Rows" localSheetId="0" hidden="1">'План ФХД 2019'!$1:$1,'План ФХД 2019'!#REF!,'План ФХД 2019'!#REF!</definedName>
    <definedName name="zxcvbm">#REF!</definedName>
    <definedName name="ааа" localSheetId="0" hidden="1">#REF!</definedName>
    <definedName name="ааа" hidden="1">#REF!</definedName>
    <definedName name="август" localSheetId="0" hidden="1">#REF!</definedName>
    <definedName name="август" hidden="1">#REF!</definedName>
    <definedName name="АнМ" localSheetId="0">'[5]Гр5(о)'!#REF!</definedName>
    <definedName name="АнМ">'[5]Гр5(о)'!#REF!</definedName>
    <definedName name="АО" hidden="1">#REF!</definedName>
    <definedName name="апоыпао" localSheetId="0">#REF!</definedName>
    <definedName name="апоыпао">#REF!</definedName>
    <definedName name="апрель" localSheetId="0" hidden="1">#REF!</definedName>
    <definedName name="апрель" hidden="1">#REF!</definedName>
    <definedName name="афраврр" localSheetId="0">'[4]Гр5(о)'!#REF!</definedName>
    <definedName name="афраврр">'[4]Гр5(о)'!#REF!</definedName>
    <definedName name="б" localSheetId="0" hidden="1">#REF!</definedName>
    <definedName name="б" hidden="1">#REF!</definedName>
    <definedName name="вв" localSheetId="0">[6]ПРОГНОЗ_1!#REF!</definedName>
    <definedName name="вв">[6]ПРОГНОЗ_1!#REF!</definedName>
    <definedName name="ВИка">#REF!</definedName>
    <definedName name="влол" localSheetId="0">#REF!</definedName>
    <definedName name="влол">#REF!</definedName>
    <definedName name="вр" localSheetId="0">#REF!</definedName>
    <definedName name="вр">#REF!</definedName>
    <definedName name="гоь">#REF!</definedName>
    <definedName name="График">"Диагр. 4"</definedName>
    <definedName name="дгропорплгрш">#REF!</definedName>
    <definedName name="дек15" hidden="1">#REF!</definedName>
    <definedName name="декабрь" localSheetId="0" hidden="1">#REF!</definedName>
    <definedName name="декабрь" hidden="1">#REF!</definedName>
    <definedName name="декабрь2014" localSheetId="0" hidden="1">#REF!</definedName>
    <definedName name="декабрь2014" hidden="1">#REF!</definedName>
    <definedName name="доллдрорапывцыфцууц">#REF!</definedName>
    <definedName name="доходы" localSheetId="0" hidden="1">#REF!</definedName>
    <definedName name="доходы" hidden="1">#REF!</definedName>
    <definedName name="доходы15" localSheetId="0" hidden="1">#REF!</definedName>
    <definedName name="доходы15" hidden="1">#REF!</definedName>
    <definedName name="дошк">#REF!</definedName>
    <definedName name="ЖО">#REF!</definedName>
    <definedName name="_xlnm.Print_Titles" localSheetId="1">'Закупка ТРУ'!$6:$10</definedName>
    <definedName name="_xlnm.Print_Titles" localSheetId="0">'План ФХД 2019'!$8:$8</definedName>
    <definedName name="и" hidden="1">#REF!</definedName>
    <definedName name="им">#REF!</definedName>
    <definedName name="ист">#REF!</definedName>
    <definedName name="июль" hidden="1">#REF!</definedName>
    <definedName name="кат" localSheetId="0">#REF!</definedName>
    <definedName name="кат">#REF!</definedName>
    <definedName name="м">#REF!</definedName>
    <definedName name="М1" localSheetId="0">[7]ПРОГНОЗ_1!#REF!</definedName>
    <definedName name="М1">[7]ПРОГНОЗ_1!#REF!</definedName>
    <definedName name="май" localSheetId="0" hidden="1">#REF!</definedName>
    <definedName name="май" hidden="1">#REF!</definedName>
    <definedName name="март" localSheetId="0" hidden="1">#REF!</definedName>
    <definedName name="март" hidden="1">#REF!</definedName>
    <definedName name="Молодежь" localSheetId="0">#REF!</definedName>
    <definedName name="Молодежь">#REF!</definedName>
    <definedName name="Мониторинг1" localSheetId="0">'[8]Гр5(о)'!#REF!</definedName>
    <definedName name="Мониторинг1">'[8]Гр5(о)'!#REF!</definedName>
    <definedName name="наташа" hidden="1">#REF!</definedName>
    <definedName name="ноябрь" localSheetId="0" hidden="1">#REF!</definedName>
    <definedName name="ноябрь" hidden="1">#REF!</definedName>
    <definedName name="о">#REF!</definedName>
    <definedName name="обж">#REF!</definedName>
    <definedName name="обж.">#REF!</definedName>
    <definedName name="_xlnm.Print_Area" localSheetId="1">'Закупка ТРУ'!$A$1:$L$21</definedName>
    <definedName name="_xlnm.Print_Area" localSheetId="0">'План ФХД 2019'!$A$1:$L$42</definedName>
    <definedName name="Область_печати_ИМ" localSheetId="0">#REF!</definedName>
    <definedName name="Область_печати_ИМ">#REF!</definedName>
    <definedName name="октябрь" localSheetId="0" hidden="1">#REF!</definedName>
    <definedName name="октябрь" hidden="1">#REF!</definedName>
    <definedName name="октябрь1" localSheetId="0" hidden="1">#REF!</definedName>
    <definedName name="октябрь1" hidden="1">#REF!</definedName>
    <definedName name="он">#REF!</definedName>
    <definedName name="оп" hidden="1">#REF!</definedName>
    <definedName name="орлрл" hidden="1">#REF!</definedName>
    <definedName name="оррр" hidden="1">#REF!</definedName>
    <definedName name="отдых2" localSheetId="0">#REF!</definedName>
    <definedName name="отдых2">#REF!</definedName>
    <definedName name="отчет" hidden="1">#REF!</definedName>
    <definedName name="п" localSheetId="0">#REF!</definedName>
    <definedName name="п">#REF!</definedName>
    <definedName name="п1п1п1п1">'[9]2002(v1)'!#REF!</definedName>
    <definedName name="паыоаыпо" localSheetId="0">#REF!</definedName>
    <definedName name="паыоаыпо">#REF!</definedName>
    <definedName name="Пгород" localSheetId="0">#REF!</definedName>
    <definedName name="Пгород">#REF!</definedName>
    <definedName name="ПОКАЗАТЕЛИ_ДОЛГОСР.ПРОГНОЗА" localSheetId="0">'[10]2002(v2)'!#REF!</definedName>
    <definedName name="ПОКАЗАТЕЛИ_ДОЛГОСР.ПРОГНОЗА">'[10]2002(v2)'!#REF!</definedName>
    <definedName name="пппп" localSheetId="0">'[9]2002(v1)'!#REF!</definedName>
    <definedName name="пппп">'[9]2002(v1)'!#REF!</definedName>
    <definedName name="прапр">[7]ПРОГНОЗ_1!#REF!</definedName>
    <definedName name="прво" localSheetId="0">#REF!</definedName>
    <definedName name="прво">#REF!</definedName>
    <definedName name="привет" localSheetId="0">#REF!</definedName>
    <definedName name="привет">#REF!</definedName>
    <definedName name="присмотр" hidden="1">#REF!</definedName>
    <definedName name="про" localSheetId="0">#REF!</definedName>
    <definedName name="про">#REF!</definedName>
    <definedName name="проалвдфщшкопрнео">#REF!</definedName>
    <definedName name="Прогноз97" localSheetId="0">[11]ПРОГНОЗ_1!#REF!</definedName>
    <definedName name="Прогноз97">[11]ПРОГНОЗ_1!#REF!</definedName>
    <definedName name="раз">#REF!</definedName>
    <definedName name="раолдраод" localSheetId="0">#REF!</definedName>
    <definedName name="раолдраод">#REF!</definedName>
    <definedName name="ропор">#REF!</definedName>
    <definedName name="сентябрь" localSheetId="0" hidden="1">#REF!</definedName>
    <definedName name="сентябрь" hidden="1">#REF!</definedName>
    <definedName name="сол" hidden="1">#REF!</definedName>
    <definedName name="СЮТ">#REF!</definedName>
    <definedName name="уцкецукецк" localSheetId="0">'[9]2002(v1)'!#REF!</definedName>
    <definedName name="уцкецукецк">'[9]2002(v1)'!#REF!</definedName>
    <definedName name="фварварффврвр" localSheetId="0">'[5]Гр5(о)'!#REF!</definedName>
    <definedName name="фварварффврвр">'[5]Гр5(о)'!#REF!</definedName>
    <definedName name="фварфварфр" localSheetId="0">#REF!</definedName>
    <definedName name="фварфварфр">#REF!</definedName>
    <definedName name="фврафврварфвра" localSheetId="0">[6]ПРОГНОЗ_1!#REF!</definedName>
    <definedName name="фврафврварфвра">[6]ПРОГНОЗ_1!#REF!</definedName>
    <definedName name="февраль" localSheetId="0" hidden="1">#REF!</definedName>
    <definedName name="февраль" hidden="1">#REF!</definedName>
    <definedName name="фф" localSheetId="0">'[12]Гр5(о)'!#REF!</definedName>
    <definedName name="фф">'[12]Гр5(о)'!#REF!</definedName>
    <definedName name="ффккуеуцкеукеуеуцке" localSheetId="0">#REF!</definedName>
    <definedName name="ффккуеуцкеукеуеуцке">#REF!</definedName>
    <definedName name="ффф" localSheetId="0">#REF!</definedName>
    <definedName name="ффф">#REF!</definedName>
    <definedName name="цуецуецу" localSheetId="0">#REF!</definedName>
    <definedName name="цуецуецу">#REF!</definedName>
    <definedName name="цук" localSheetId="0">'[10]2002(v2)'!#REF!</definedName>
    <definedName name="цук">'[10]2002(v2)'!#REF!</definedName>
    <definedName name="цукеукеук" localSheetId="0">[7]ПРОГНОЗ_1!#REF!</definedName>
    <definedName name="цукеукеук">[7]ПРОГНОЗ_1!#REF!</definedName>
    <definedName name="цукецку" localSheetId="0">[11]ПРОГНОЗ_1!#REF!</definedName>
    <definedName name="цукецку">[11]ПРОГНОЗ_1!#REF!</definedName>
    <definedName name="цукецуке" localSheetId="0">#REF!</definedName>
    <definedName name="цукецуке">#REF!</definedName>
    <definedName name="цукецукеуце" localSheetId="0">'[8]Гр5(о)'!#REF!</definedName>
    <definedName name="цукецукеуце">'[8]Гр5(о)'!#REF!</definedName>
    <definedName name="цуцуе" localSheetId="0">'[3]Гр5(о)'!#REF!</definedName>
    <definedName name="цуцуе">'[3]Гр5(о)'!#REF!</definedName>
    <definedName name="чварьлврл" localSheetId="0">[2]ПРОГНОЗ_1!#REF!</definedName>
    <definedName name="чварьлврл">[2]ПРОГНОЗ_1!#REF!</definedName>
    <definedName name="ыаоапо" localSheetId="0">#REF!</definedName>
    <definedName name="ыаоапо">#REF!</definedName>
    <definedName name="ыапоапо" localSheetId="0">#REF!</definedName>
    <definedName name="ыапоапо">#REF!</definedName>
    <definedName name="ыапоыпао" localSheetId="0">#REF!</definedName>
    <definedName name="ыапоыпао">#REF!</definedName>
    <definedName name="ыпаоапоы" localSheetId="0">#REF!</definedName>
    <definedName name="ыпаоапоы">#REF!</definedName>
    <definedName name="ыпаоыапо" localSheetId="0">[1]ПРОГНОЗ_1!#REF!</definedName>
    <definedName name="ыпаоыапо">[1]ПРОГНОЗ_1!#REF!</definedName>
  </definedNames>
  <calcPr calcId="152511"/>
  <customWorkbookViews>
    <customWorkbookView name="Соколова Татьяна Викторовна - Личное представление" guid="{4660ED57-C31A-43C4-A05C-DF263EC238D0}" mergeInterval="0" personalView="1" maximized="1" xWindow="-9" yWindow="-9" windowWidth="1938" windowHeight="1050" tabRatio="939" activeSheetId="7"/>
    <customWorkbookView name="Миронова Елена Сергеевна - Личное представление" guid="{5B9D9E33-AFE5-4826-BC15-28975AB1E5F8}" mergeInterval="0" personalView="1" xWindow="75" yWindow="6" windowWidth="1802" windowHeight="1012" tabRatio="943" activeSheetId="6"/>
    <customWorkbookView name="Попова Екатерина Николаевна - Личное представление" guid="{3811DC27-6C9C-4281-989A-478EAFEC2147}" mergeInterval="0" personalView="1" maximized="1" xWindow="-8" yWindow="-8" windowWidth="1936" windowHeight="1056" tabRatio="944" activeSheetId="5"/>
    <customWorkbookView name="Быкова Дарья Львовна - Личное представление" guid="{4DDEBF15-3C9F-44C3-B78F-AE382BE678C1}" mergeInterval="0" personalView="1" maximized="1" xWindow="-8" yWindow="-8" windowWidth="1936" windowHeight="1056" tabRatio="939" activeSheetId="5" showComments="commIndAndComment"/>
    <customWorkbookView name="Засядько Наталья Викторовна - Личное представление" guid="{B72699BC-299D-42B7-A978-9B23F399AA23}" mergeInterval="0" personalView="1" maximized="1" xWindow="-8" yWindow="-8" windowWidth="1936" windowHeight="1056" tabRatio="943" activeSheetId="1"/>
  </customWorkbookViews>
</workbook>
</file>

<file path=xl/calcChain.xml><?xml version="1.0" encoding="utf-8"?>
<calcChain xmlns="http://schemas.openxmlformats.org/spreadsheetml/2006/main">
  <c r="H13" i="4" l="1"/>
  <c r="K19" i="1" l="1"/>
  <c r="U22" i="1"/>
  <c r="E29" i="1" l="1"/>
  <c r="Q22" i="1" s="1"/>
  <c r="AE22" i="1" s="1"/>
  <c r="Q26" i="1"/>
  <c r="AE26" i="1" s="1"/>
  <c r="U29" i="1"/>
  <c r="T29" i="1"/>
  <c r="S29" i="1"/>
  <c r="R29" i="1"/>
  <c r="Q29" i="1"/>
  <c r="U30" i="1" s="1"/>
  <c r="AH26" i="1"/>
  <c r="AG26" i="1"/>
  <c r="AA26" i="1"/>
  <c r="U26" i="1"/>
  <c r="AI26" i="1" s="1"/>
  <c r="R26" i="1"/>
  <c r="AF26" i="1" s="1"/>
  <c r="AH25" i="1"/>
  <c r="AG25" i="1"/>
  <c r="AA25" i="1"/>
  <c r="U25" i="1"/>
  <c r="AI25" i="1" s="1"/>
  <c r="R25" i="1"/>
  <c r="AF25" i="1" s="1"/>
  <c r="Q25" i="1"/>
  <c r="AE25" i="1" s="1"/>
  <c r="AH24" i="1"/>
  <c r="AA24" i="1"/>
  <c r="AI24" i="1" s="1"/>
  <c r="S24" i="1"/>
  <c r="AG24" i="1" s="1"/>
  <c r="R24" i="1"/>
  <c r="AF24" i="1" s="1"/>
  <c r="Q24" i="1"/>
  <c r="AE24" i="1" s="1"/>
  <c r="AI23" i="1"/>
  <c r="AG23" i="1"/>
  <c r="AF23" i="1"/>
  <c r="AE23" i="1"/>
  <c r="AA23" i="1"/>
  <c r="T23" i="1"/>
  <c r="AH23" i="1" s="1"/>
  <c r="S23" i="1"/>
  <c r="R23" i="1"/>
  <c r="Q23" i="1"/>
  <c r="AH22" i="1"/>
  <c r="AG22" i="1"/>
  <c r="AA22" i="1"/>
  <c r="T22" i="1"/>
  <c r="S22" i="1"/>
  <c r="R22" i="1"/>
  <c r="AF22" i="1" s="1"/>
  <c r="AG21" i="1"/>
  <c r="AF21" i="1"/>
  <c r="AA21" i="1"/>
  <c r="U21" i="1"/>
  <c r="AI21" i="1" s="1"/>
  <c r="T21" i="1"/>
  <c r="AH21" i="1" s="1"/>
  <c r="S21" i="1"/>
  <c r="R21" i="1"/>
  <c r="Q21" i="1"/>
  <c r="AE21" i="1" s="1"/>
  <c r="AI20" i="1"/>
  <c r="AF20" i="1"/>
  <c r="AE20" i="1"/>
  <c r="AA20" i="1"/>
  <c r="U20" i="1"/>
  <c r="T20" i="1"/>
  <c r="AH20" i="1" s="1"/>
  <c r="S20" i="1"/>
  <c r="AG20" i="1" s="1"/>
  <c r="R20" i="1"/>
  <c r="Q20" i="1"/>
  <c r="AH19" i="1"/>
  <c r="AE19" i="1"/>
  <c r="AA19" i="1"/>
  <c r="AI19" i="1" s="1"/>
  <c r="U19" i="1"/>
  <c r="T19" i="1"/>
  <c r="S19" i="1"/>
  <c r="AG19" i="1" s="1"/>
  <c r="R19" i="1"/>
  <c r="AF19" i="1" s="1"/>
  <c r="Q19" i="1"/>
  <c r="AH18" i="1"/>
  <c r="AG18" i="1"/>
  <c r="AA18" i="1"/>
  <c r="U18" i="1"/>
  <c r="AI18" i="1" s="1"/>
  <c r="T18" i="1"/>
  <c r="T27" i="1" s="1"/>
  <c r="T28" i="1" s="1"/>
  <c r="S18" i="1"/>
  <c r="S27" i="1" s="1"/>
  <c r="R18" i="1"/>
  <c r="AF18" i="1" s="1"/>
  <c r="Q18" i="1"/>
  <c r="AE18" i="1" s="1"/>
  <c r="U14" i="1"/>
  <c r="U13" i="1"/>
  <c r="U12" i="1"/>
  <c r="U11" i="1"/>
  <c r="U10" i="1" l="1"/>
  <c r="AI22" i="1"/>
  <c r="Q27" i="1"/>
  <c r="U27" i="1"/>
  <c r="R27" i="1"/>
  <c r="R28" i="1" s="1"/>
  <c r="F16" i="4" l="1"/>
  <c r="F15" i="4"/>
  <c r="F14" i="4"/>
  <c r="E16" i="4"/>
  <c r="E15" i="4"/>
  <c r="E14" i="4"/>
  <c r="D16" i="4"/>
  <c r="D15" i="4"/>
  <c r="D14" i="4"/>
  <c r="P7" i="1" l="1"/>
  <c r="D32" i="1" l="1"/>
  <c r="D31" i="1"/>
  <c r="D27" i="1"/>
  <c r="D24" i="1"/>
  <c r="D23" i="1"/>
  <c r="D22" i="1"/>
  <c r="D16" i="1"/>
  <c r="D15" i="1"/>
  <c r="D13" i="1"/>
  <c r="D12" i="1"/>
  <c r="D10" i="1"/>
  <c r="L9" i="1"/>
  <c r="E19" i="1"/>
  <c r="E18" i="1" s="1"/>
  <c r="F19" i="1"/>
  <c r="G19" i="1"/>
  <c r="G18" i="1" s="1"/>
  <c r="H19" i="1"/>
  <c r="H18" i="1" s="1"/>
  <c r="L19" i="1"/>
  <c r="L18" i="1" s="1"/>
  <c r="L17" i="1" s="1"/>
  <c r="F18" i="1" l="1"/>
  <c r="D26" i="1" l="1"/>
  <c r="D28" i="1"/>
  <c r="D25" i="1"/>
  <c r="D30" i="1" l="1"/>
  <c r="D12" i="4" l="1"/>
  <c r="A4" i="4"/>
  <c r="F12" i="4"/>
  <c r="E12" i="4"/>
  <c r="H17" i="1" l="1"/>
  <c r="H14" i="1" s="1"/>
  <c r="H9" i="1" s="1"/>
  <c r="F17" i="1" l="1"/>
  <c r="F11" i="1" s="1"/>
  <c r="F9" i="1" s="1"/>
  <c r="G17" i="1" l="1"/>
  <c r="G14" i="1" s="1"/>
  <c r="G9" i="1" l="1"/>
  <c r="D14" i="1"/>
  <c r="S10" i="1" l="1"/>
  <c r="S28" i="1"/>
  <c r="E17" i="1"/>
  <c r="E11" i="1" s="1"/>
  <c r="E9" i="1" l="1"/>
  <c r="Q10" i="1" l="1"/>
  <c r="Q28" i="1"/>
  <c r="M9" i="1"/>
  <c r="N9" i="1" s="1"/>
  <c r="J11" i="4" l="1"/>
  <c r="K11" i="4" l="1"/>
  <c r="L11" i="4"/>
  <c r="D21" i="1" l="1"/>
  <c r="D20" i="1" l="1"/>
  <c r="K18" i="1" l="1"/>
  <c r="D19" i="1"/>
  <c r="D18" i="1" l="1"/>
  <c r="D29" i="1" l="1"/>
  <c r="K17" i="1"/>
  <c r="K9" i="1" l="1"/>
  <c r="U28" i="1" s="1"/>
  <c r="D11" i="1"/>
  <c r="D9" i="1" s="1"/>
  <c r="N11" i="4"/>
  <c r="G13" i="4" s="1"/>
  <c r="D17" i="1"/>
  <c r="D4" i="1" s="1"/>
  <c r="N12" i="4" l="1"/>
  <c r="D13" i="4"/>
  <c r="D11" i="4" s="1"/>
  <c r="G11" i="4"/>
  <c r="I13" i="4"/>
  <c r="I11" i="4" l="1"/>
  <c r="P12" i="4"/>
  <c r="F13" i="4"/>
  <c r="F11" i="4" s="1"/>
  <c r="H11" i="4"/>
  <c r="O12" i="4"/>
  <c r="E13" i="4"/>
  <c r="E11" i="4" s="1"/>
</calcChain>
</file>

<file path=xl/comments1.xml><?xml version="1.0" encoding="utf-8"?>
<comments xmlns="http://schemas.openxmlformats.org/spreadsheetml/2006/main">
  <authors>
    <author>Засядько Наталья Викторовна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 ЭК 810+820+860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 ЭК 820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доп.ЭК 810 (аренда помещения)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доп.ЭК 810 (платные дополнительные образовательные услуги, род. плата за содержание ребенка в МДОУ, питание сотрудников)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 ЭК 810 - аренда помещения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доп.ЭК 860 (пени, штрафы, иное возмещение ущерба по договорам ГПХ)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 ЭК 820,
доп. ЭК 810 (невыясненные платежи, возмещение ущерба, оплата недостачи по результатам ревизии)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доп.ЭК 820 (безвозмездные поступления - пожертвования; род. плата за содержание учащегося в ГОЛ; выплаты учащимся, состоящим в ТОШ и др.);
доп.ЭК 810 (невыясненные платежи, возмещение ущерба, оплата недостачи по результатам ревизии)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доп.ЭК 820 (гранты)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доп.ЭК 810, 820 (доп.КР 991,914)
</t>
        </r>
        <r>
          <rPr>
            <u/>
            <sz val="9"/>
            <color indexed="81"/>
            <rFont val="Tahoma"/>
            <family val="2"/>
            <charset val="204"/>
          </rPr>
          <t>21 600,00</t>
        </r>
        <r>
          <rPr>
            <sz val="9"/>
            <color indexed="81"/>
            <rFont val="Tahoma"/>
            <family val="2"/>
            <charset val="204"/>
          </rPr>
          <t xml:space="preserve"> - платные дополн. услуги (доп.ЭК 810)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доп.ЭК 810, 820 (доп.КР 992)
</t>
        </r>
        <r>
          <rPr>
            <u/>
            <sz val="9"/>
            <color indexed="81"/>
            <rFont val="Tahoma"/>
            <family val="2"/>
            <charset val="204"/>
          </rPr>
          <t>5 900,00</t>
        </r>
        <r>
          <rPr>
            <sz val="9"/>
            <color indexed="81"/>
            <rFont val="Tahoma"/>
            <family val="2"/>
            <charset val="204"/>
          </rPr>
          <t xml:space="preserve"> - платные дополн. услуги (доп.ЭК 810)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доп.ЭК 810, 820 (доп.КР 911,912,913,919,921,952)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доп.ЭК 810, 820, 860
</t>
        </r>
        <r>
          <rPr>
            <u/>
            <sz val="9"/>
            <color indexed="81"/>
            <rFont val="Tahoma"/>
            <family val="2"/>
            <charset val="204"/>
          </rPr>
          <t>302 700,00</t>
        </r>
        <r>
          <rPr>
            <sz val="9"/>
            <color indexed="81"/>
            <rFont val="Tahoma"/>
            <family val="2"/>
            <charset val="204"/>
          </rPr>
          <t xml:space="preserve"> - платные дополн. услуги (доп.ЭК 810);
</t>
        </r>
        <r>
          <rPr>
            <u/>
            <sz val="9"/>
            <color indexed="81"/>
            <rFont val="Tahoma"/>
            <family val="2"/>
            <charset val="204"/>
          </rPr>
          <t>6 524 500,00</t>
        </r>
        <r>
          <rPr>
            <sz val="9"/>
            <color indexed="81"/>
            <rFont val="Tahoma"/>
            <family val="2"/>
            <charset val="204"/>
          </rPr>
          <t xml:space="preserve"> - родит. плата за содержание ребенка в МДОУ (доп.ЭК 810);
</t>
        </r>
        <r>
          <rPr>
            <u/>
            <sz val="9"/>
            <color indexed="81"/>
            <rFont val="Tahoma"/>
            <family val="2"/>
            <charset val="204"/>
          </rPr>
          <t>673 900,00</t>
        </r>
        <r>
          <rPr>
            <sz val="9"/>
            <color indexed="81"/>
            <rFont val="Tahoma"/>
            <family val="2"/>
            <charset val="204"/>
          </rPr>
          <t xml:space="preserve"> - питание сотрудников (доп.ЭК 810)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204"/>
          </rPr>
          <t>Засядько Наталья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доп.ЭК 820 (гранты)</t>
        </r>
      </text>
    </comment>
  </commentList>
</comments>
</file>

<file path=xl/sharedStrings.xml><?xml version="1.0" encoding="utf-8"?>
<sst xmlns="http://schemas.openxmlformats.org/spreadsheetml/2006/main" count="256" uniqueCount="111">
  <si>
    <t>Х</t>
  </si>
  <si>
    <t>Остаток средств на конец года</t>
  </si>
  <si>
    <t>Остаток средств на начало года</t>
  </si>
  <si>
    <t>расходы на закупку товаров, работ, услуг, всего</t>
  </si>
  <si>
    <t>уплата налогов, сборов и иных платежей, всего</t>
  </si>
  <si>
    <t>ВСЕГО</t>
  </si>
  <si>
    <t>Код по бюджетной классификации</t>
  </si>
  <si>
    <t>Код строки</t>
  </si>
  <si>
    <t>Наименование показателя</t>
  </si>
  <si>
    <t>рубли</t>
  </si>
  <si>
    <t>Таблица 2</t>
  </si>
  <si>
    <t>х</t>
  </si>
  <si>
    <t>Всего</t>
  </si>
  <si>
    <t xml:space="preserve">Субсидия на финансовое обеспечение выполнения муниципального задания
</t>
  </si>
  <si>
    <t>Объем финансового обеспечения, руб.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</si>
  <si>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</si>
  <si>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</si>
  <si>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прочие доходы</t>
  </si>
  <si>
    <t>доходы от операций с активами</t>
  </si>
  <si>
    <t>социальные и иные выплаты населению, всего</t>
  </si>
  <si>
    <t>Таблица 2.1</t>
  </si>
  <si>
    <t>Показатели выплат по расходам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</si>
  <si>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</si>
  <si>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</si>
  <si>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</si>
  <si>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том числе:</t>
  </si>
  <si>
    <t>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</si>
  <si>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</si>
  <si>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</si>
  <si>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</si>
  <si>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Субсидии, предоставляемые в соответствии с абзацем вторым пункта 1 статьи 78.1 Бюджетного кодекса Российской Федерации</t>
  </si>
  <si>
    <t xml:space="preserve">Субсидии на осуществление капитальных вложений
</t>
  </si>
  <si>
    <t>Из них гранты</t>
  </si>
  <si>
    <t>Поступления от оказания услуг (выполнения работ) на платной основе и от иной приносящей доход деятельности</t>
  </si>
  <si>
    <t>иные субсидии, предоставленные из бюджета</t>
  </si>
  <si>
    <t>Местный 
бюджет</t>
  </si>
  <si>
    <t>Краевой 
бюджет</t>
  </si>
  <si>
    <t>в том числе: доходы от собственности</t>
  </si>
  <si>
    <t>иные выплаты персоналу учреждений, за исключением фонда оплаты труда</t>
  </si>
  <si>
    <t>безвозмездные перечисления организациям</t>
  </si>
  <si>
    <t xml:space="preserve">доходы от оказания услуг, работ </t>
  </si>
  <si>
    <t>КОНТРОЛЬНЫЕ СУММЫ!!!</t>
  </si>
  <si>
    <t>0001</t>
  </si>
  <si>
    <t>- оплата труда</t>
  </si>
  <si>
    <t>- начисления на выплаты по оплате труда</t>
  </si>
  <si>
    <t>в том числе: на оплату контрактов, заключенных до начала очередного финансового года</t>
  </si>
  <si>
    <t>на закупку товаров работ, услуг по году начала закупки</t>
  </si>
  <si>
    <t>Поступления от доходов, всего:</t>
  </si>
  <si>
    <t>ВЫПЛАТЫ по расходам, всего:</t>
  </si>
  <si>
    <t>из них: оплата труда и начисления на выплаты по оплате труда:</t>
  </si>
  <si>
    <t>в том числе на: выплаты персоналу, всего:</t>
  </si>
  <si>
    <r>
      <rPr>
        <b/>
        <sz val="11"/>
        <rFont val="Times New Roman"/>
        <family val="1"/>
        <charset val="204"/>
      </rPr>
      <t>Пост. от 05.02.2016 № 84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>в графе 3 по строкам 110 - 180, 300 - 420 указываются коды классификации операций сектора государственного управления (КОСГУ)</t>
    </r>
    <r>
      <rPr>
        <sz val="11"/>
        <rFont val="Times New Roman"/>
        <family val="1"/>
        <charset val="204"/>
      </rPr>
      <t xml:space="preserve">
</t>
    </r>
    <r>
      <rPr>
        <sz val="11"/>
        <color indexed="10"/>
        <rFont val="Times New Roman"/>
        <family val="1"/>
        <charset val="204"/>
      </rPr>
      <t/>
    </r>
  </si>
  <si>
    <t>МЗ+ИЦ</t>
  </si>
  <si>
    <t>Постановление Администрации города Норильска от 05.02.2016 № 84:</t>
  </si>
  <si>
    <r>
      <t>Раздел 2. Требования к составлению Плана
Пункт 2.5.1.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color indexed="51"/>
        <rFont val="Times New Roman"/>
        <family val="1"/>
        <charset val="204"/>
      </rPr>
      <t>В Таблице 2:
Абзац 5: 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2.1.</t>
    </r>
  </si>
  <si>
    <t>Исполнитель</t>
  </si>
  <si>
    <t xml:space="preserve">тел. </t>
  </si>
  <si>
    <t>прочие расходы (кроме расходов на закупку товаров, работ, услуг)</t>
  </si>
  <si>
    <t>Доходы учреждения</t>
  </si>
  <si>
    <t>4. МЗ</t>
  </si>
  <si>
    <t>5. ИЦ</t>
  </si>
  <si>
    <t>2. СД</t>
  </si>
  <si>
    <t>Расходы учреждения</t>
  </si>
  <si>
    <t>Расход л/сч</t>
  </si>
  <si>
    <t>Отклонение</t>
  </si>
  <si>
    <t>КВР 111</t>
  </si>
  <si>
    <t>КВР 112</t>
  </si>
  <si>
    <t>КВР 119</t>
  </si>
  <si>
    <t>КВР 244</t>
  </si>
  <si>
    <t>КВР 321</t>
  </si>
  <si>
    <t>КВР 831</t>
  </si>
  <si>
    <t>КВР 852</t>
  </si>
  <si>
    <t>КВР 853</t>
  </si>
  <si>
    <t>на 2019 г. 
очередной финансовый год</t>
  </si>
  <si>
    <t>на 2020 г. 
1-й год планового периода</t>
  </si>
  <si>
    <t>на 2021 г. 
2-й год планового периода</t>
  </si>
  <si>
    <t>проверка с вкладкой "Бюджет 2019-2021"</t>
  </si>
  <si>
    <r>
      <rPr>
        <b/>
        <sz val="11"/>
        <color indexed="51"/>
        <rFont val="Times New Roman"/>
        <family val="1"/>
        <charset val="204"/>
      </rPr>
      <t xml:space="preserve">Расходный КОСГУ: 
120: </t>
    </r>
    <r>
      <rPr>
        <b/>
        <sz val="11"/>
        <rFont val="Times New Roman"/>
        <family val="1"/>
        <charset val="204"/>
      </rPr>
      <t xml:space="preserve">Доп.ЭК 810 (аренда помещения)
</t>
    </r>
    <r>
      <rPr>
        <b/>
        <sz val="11"/>
        <color indexed="51"/>
        <rFont val="Times New Roman"/>
        <family val="1"/>
        <charset val="204"/>
      </rPr>
      <t>130:</t>
    </r>
    <r>
      <rPr>
        <b/>
        <sz val="11"/>
        <rFont val="Times New Roman"/>
        <family val="1"/>
        <charset val="204"/>
      </rPr>
      <t xml:space="preserve"> Доп.ЭК 810+мун.задание
</t>
    </r>
    <r>
      <rPr>
        <b/>
        <sz val="11"/>
        <color indexed="51"/>
        <rFont val="Times New Roman"/>
        <family val="1"/>
        <charset val="204"/>
      </rPr>
      <t>140:</t>
    </r>
    <r>
      <rPr>
        <b/>
        <sz val="11"/>
        <rFont val="Times New Roman"/>
        <family val="1"/>
        <charset val="204"/>
      </rPr>
      <t xml:space="preserve"> Доп.ЭК 860 пени, штрафы (например, за нарушение сроков поставки удерживают с поставщика)
</t>
    </r>
    <r>
      <rPr>
        <b/>
        <sz val="11"/>
        <color indexed="51"/>
        <rFont val="Times New Roman"/>
        <family val="1"/>
        <charset val="204"/>
      </rPr>
      <t>180:</t>
    </r>
    <r>
      <rPr>
        <b/>
        <sz val="11"/>
        <rFont val="Times New Roman"/>
        <family val="1"/>
        <charset val="204"/>
      </rPr>
      <t xml:space="preserve"> Доп.ЭК 810, 820+иные цели</t>
    </r>
  </si>
  <si>
    <t>стр. 120 (Доп.ЭК 810)</t>
  </si>
  <si>
    <t>стр. 130 (Доп.ЭК 810)</t>
  </si>
  <si>
    <t>стр. 140 (Доп.ЭК 860)</t>
  </si>
  <si>
    <t>стр. 180 (Доп.ЭК 810, 820)</t>
  </si>
  <si>
    <r>
      <t xml:space="preserve">Пост. от 05.02.2016 № 84
по строкам 210 - 280 указываются коды видов расходов бюджетов 
</t>
    </r>
    <r>
      <rPr>
        <b/>
        <sz val="11"/>
        <color indexed="51"/>
        <rFont val="Times New Roman"/>
        <family val="1"/>
        <charset val="204"/>
      </rPr>
      <t>Т.к. расходная часть плана, то ставим расходный КВР</t>
    </r>
  </si>
  <si>
    <t>КВР 113</t>
  </si>
  <si>
    <t>Доп.КР 992</t>
  </si>
  <si>
    <t>Доп.КР 917</t>
  </si>
  <si>
    <t>Доп.КР 964, 965</t>
  </si>
  <si>
    <t>Доп.КР 967</t>
  </si>
  <si>
    <t>Доп.КР 964, 967, 968, 000</t>
  </si>
  <si>
    <t>Доп.КР 966</t>
  </si>
  <si>
    <t>Остатки пр. лет</t>
  </si>
  <si>
    <t>Итого остатки пр. лет</t>
  </si>
  <si>
    <t>Доп.КР 993, 994</t>
  </si>
  <si>
    <t>Ассигнования 2019</t>
  </si>
  <si>
    <t>2019 + остатки 2018</t>
  </si>
  <si>
    <t>на закупку товаров работ, услуг по году начала закупки:</t>
  </si>
  <si>
    <r>
      <rPr>
        <b/>
        <u/>
        <sz val="10"/>
        <color rgb="FFFF0000"/>
        <rFont val="Arial"/>
        <family val="2"/>
        <charset val="204"/>
      </rPr>
      <t xml:space="preserve">ДЛЯ УЧРЕЖДЕНИЙ!!! </t>
    </r>
    <r>
      <rPr>
        <b/>
        <sz val="10"/>
        <rFont val="Arial"/>
        <family val="2"/>
        <charset val="204"/>
      </rPr>
      <t xml:space="preserve">
После распределения ассигнований в ячейках G14-16, H14-16, I14-16 должен получиться "0" в ячейках N12, O12, P12!!!</t>
    </r>
  </si>
  <si>
    <t>Муниципальное бюджетное дошкольное образовательное учреждение "Детский сад № 97 "Светлица"</t>
  </si>
  <si>
    <t>Заведующий МБДОУ "ДС № 97"</t>
  </si>
  <si>
    <t>Доп.КР 991</t>
  </si>
  <si>
    <t>Доп.КР 911,912,913,914,915,919,921,952</t>
  </si>
  <si>
    <t>Доп.КР 922,925,931,932,933,941,942,943,944,947,951,
953,954,955,956,957,963,971,981,982,983,984,985,986,995, 996</t>
  </si>
  <si>
    <t>В.В. Гоннова</t>
  </si>
  <si>
    <t>Л.Э. Ерохина</t>
  </si>
  <si>
    <t>Директор МКУ "ОК УОиДО"</t>
  </si>
  <si>
    <t>Заместитель директора МКУ "ОК УОиДО" по экономике и финансам</t>
  </si>
  <si>
    <t>Показатели по поступлениям и выплатам учреждения на 2019 год (по состоянию на 24.10.2019)</t>
  </si>
  <si>
    <t>на закупку товаров, работ, услуг учреждения на 2019 г. (по состоянию на 24.10.2019)</t>
  </si>
  <si>
    <t>А.А. Осипова</t>
  </si>
  <si>
    <t>43-72-00*3233</t>
  </si>
  <si>
    <t>И.А.Соловьева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</si>
</sst>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#,##0.00_ ;[Red]\-#,##0.00\ "/>
  </numFmts>
  <fonts count="4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3"/>
      <color indexed="51"/>
      <name val="Times New Roman"/>
      <family val="1"/>
      <charset val="204"/>
    </font>
    <font>
      <b/>
      <sz val="11"/>
      <color indexed="5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C000"/>
      <name val="Times New Roman"/>
      <family val="1"/>
      <charset val="204"/>
    </font>
    <font>
      <b/>
      <sz val="11"/>
      <color rgb="FFFFC000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color rgb="FFFF0000"/>
      <name val="Arial"/>
      <family val="2"/>
      <charset val="204"/>
    </font>
    <font>
      <u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4DC4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35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7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11" fillId="0" borderId="0"/>
    <xf numFmtId="0" fontId="23" fillId="0" borderId="0"/>
    <xf numFmtId="0" fontId="36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0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5" fillId="0" borderId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2" fillId="0" borderId="0"/>
    <xf numFmtId="0" fontId="1" fillId="0" borderId="0"/>
  </cellStyleXfs>
  <cellXfs count="162">
    <xf numFmtId="0" fontId="0" fillId="0" borderId="0" xfId="0"/>
    <xf numFmtId="0" fontId="10" fillId="0" borderId="0" xfId="7" applyFont="1" applyFill="1"/>
    <xf numFmtId="0" fontId="10" fillId="0" borderId="0" xfId="7" applyFont="1"/>
    <xf numFmtId="0" fontId="10" fillId="0" borderId="0" xfId="7" applyFont="1" applyAlignment="1">
      <alignment vertical="center"/>
    </xf>
    <xf numFmtId="0" fontId="10" fillId="0" borderId="0" xfId="7" applyFont="1" applyBorder="1"/>
    <xf numFmtId="0" fontId="13" fillId="0" borderId="0" xfId="7" applyFont="1"/>
    <xf numFmtId="49" fontId="14" fillId="0" borderId="0" xfId="7" applyNumberFormat="1" applyFont="1" applyBorder="1" applyAlignment="1">
      <alignment horizontal="center"/>
    </xf>
    <xf numFmtId="49" fontId="13" fillId="0" borderId="0" xfId="7" applyNumberFormat="1" applyFont="1" applyBorder="1" applyAlignment="1">
      <alignment horizontal="center" vertical="center" wrapText="1"/>
    </xf>
    <xf numFmtId="0" fontId="10" fillId="0" borderId="0" xfId="7" applyFont="1" applyFill="1" applyBorder="1"/>
    <xf numFmtId="0" fontId="15" fillId="0" borderId="0" xfId="7" applyFont="1" applyFill="1"/>
    <xf numFmtId="0" fontId="16" fillId="0" borderId="0" xfId="7" applyFont="1" applyFill="1"/>
    <xf numFmtId="0" fontId="15" fillId="0" borderId="0" xfId="7" applyFont="1" applyAlignment="1">
      <alignment horizontal="left"/>
    </xf>
    <xf numFmtId="0" fontId="13" fillId="0" borderId="0" xfId="7" applyFont="1" applyFill="1"/>
    <xf numFmtId="0" fontId="17" fillId="0" borderId="0" xfId="7" applyFont="1" applyFill="1"/>
    <xf numFmtId="0" fontId="18" fillId="0" borderId="0" xfId="7" applyFont="1" applyFill="1"/>
    <xf numFmtId="0" fontId="17" fillId="0" borderId="0" xfId="7" applyFont="1" applyBorder="1" applyAlignment="1">
      <alignment horizontal="right"/>
    </xf>
    <xf numFmtId="0" fontId="17" fillId="0" borderId="0" xfId="7" applyFont="1" applyBorder="1"/>
    <xf numFmtId="0" fontId="17" fillId="0" borderId="0" xfId="7" applyFont="1" applyBorder="1" applyAlignment="1">
      <alignment horizontal="left" wrapText="1"/>
    </xf>
    <xf numFmtId="0" fontId="17" fillId="0" borderId="0" xfId="7" applyFont="1" applyBorder="1" applyAlignment="1">
      <alignment vertical="top" wrapText="1"/>
    </xf>
    <xf numFmtId="0" fontId="9" fillId="0" borderId="0" xfId="7" applyFont="1" applyFill="1"/>
    <xf numFmtId="4" fontId="19" fillId="0" borderId="0" xfId="7" applyNumberFormat="1" applyFont="1" applyFill="1" applyBorder="1" applyAlignment="1">
      <alignment horizontal="center"/>
    </xf>
    <xf numFmtId="4" fontId="19" fillId="0" borderId="0" xfId="7" applyNumberFormat="1" applyFont="1" applyFill="1" applyBorder="1" applyAlignment="1"/>
    <xf numFmtId="0" fontId="19" fillId="0" borderId="0" xfId="7" applyFont="1" applyFill="1" applyBorder="1" applyAlignment="1"/>
    <xf numFmtId="0" fontId="19" fillId="0" borderId="0" xfId="7" applyFont="1" applyFill="1" applyBorder="1" applyAlignment="1">
      <alignment wrapText="1"/>
    </xf>
    <xf numFmtId="4" fontId="19" fillId="0" borderId="1" xfId="7" applyNumberFormat="1" applyFont="1" applyFill="1" applyBorder="1" applyAlignment="1">
      <alignment horizontal="center"/>
    </xf>
    <xf numFmtId="0" fontId="19" fillId="0" borderId="1" xfId="7" applyFont="1" applyFill="1" applyBorder="1" applyAlignment="1">
      <alignment wrapText="1"/>
    </xf>
    <xf numFmtId="0" fontId="20" fillId="0" borderId="0" xfId="7" applyFont="1" applyFill="1"/>
    <xf numFmtId="0" fontId="15" fillId="0" borderId="1" xfId="7" applyFont="1" applyBorder="1" applyAlignment="1">
      <alignment horizontal="center"/>
    </xf>
    <xf numFmtId="0" fontId="15" fillId="0" borderId="1" xfId="7" applyFont="1" applyBorder="1" applyAlignment="1">
      <alignment horizontal="center" wrapText="1"/>
    </xf>
    <xf numFmtId="4" fontId="38" fillId="2" borderId="0" xfId="7" applyNumberFormat="1" applyFont="1" applyFill="1"/>
    <xf numFmtId="0" fontId="19" fillId="0" borderId="1" xfId="7" applyFont="1" applyFill="1" applyBorder="1" applyAlignment="1">
      <alignment horizontal="center"/>
    </xf>
    <xf numFmtId="0" fontId="15" fillId="0" borderId="0" xfId="7" applyFont="1" applyAlignment="1">
      <alignment horizontal="right"/>
    </xf>
    <xf numFmtId="0" fontId="9" fillId="0" borderId="0" xfId="7" applyFont="1" applyFill="1" applyAlignment="1">
      <alignment wrapText="1"/>
    </xf>
    <xf numFmtId="0" fontId="20" fillId="0" borderId="0" xfId="0" applyFont="1" applyAlignment="1">
      <alignment horizontal="right" vertical="center"/>
    </xf>
    <xf numFmtId="0" fontId="10" fillId="0" borderId="0" xfId="0" applyFont="1"/>
    <xf numFmtId="0" fontId="20" fillId="0" borderId="0" xfId="0" applyFont="1" applyAlignment="1">
      <alignment horizontal="justify" vertical="center"/>
    </xf>
    <xf numFmtId="0" fontId="19" fillId="0" borderId="1" xfId="7" applyFont="1" applyBorder="1" applyAlignment="1">
      <alignment horizontal="center" vertical="center" wrapText="1"/>
    </xf>
    <xf numFmtId="0" fontId="19" fillId="3" borderId="1" xfId="7" applyFont="1" applyFill="1" applyBorder="1" applyAlignment="1">
      <alignment horizontal="center"/>
    </xf>
    <xf numFmtId="4" fontId="19" fillId="3" borderId="1" xfId="7" applyNumberFormat="1" applyFont="1" applyFill="1" applyBorder="1" applyAlignment="1">
      <alignment horizontal="center"/>
    </xf>
    <xf numFmtId="0" fontId="17" fillId="0" borderId="9" xfId="7" applyFont="1" applyBorder="1" applyAlignment="1">
      <alignment vertical="top" wrapText="1"/>
    </xf>
    <xf numFmtId="0" fontId="17" fillId="0" borderId="8" xfId="7" applyFont="1" applyBorder="1" applyAlignment="1">
      <alignment horizontal="left" wrapText="1"/>
    </xf>
    <xf numFmtId="49" fontId="20" fillId="0" borderId="0" xfId="7" applyNumberFormat="1" applyFont="1" applyFill="1" applyAlignment="1">
      <alignment horizontal="right"/>
    </xf>
    <xf numFmtId="49" fontId="15" fillId="0" borderId="0" xfId="7" applyNumberFormat="1" applyFont="1" applyFill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24" fillId="0" borderId="1" xfId="7" applyFont="1" applyFill="1" applyBorder="1" applyAlignment="1">
      <alignment wrapText="1"/>
    </xf>
    <xf numFmtId="4" fontId="24" fillId="0" borderId="1" xfId="7" applyNumberFormat="1" applyFont="1" applyFill="1" applyBorder="1" applyAlignment="1">
      <alignment horizontal="center"/>
    </xf>
    <xf numFmtId="0" fontId="19" fillId="0" borderId="1" xfId="7" applyFont="1" applyBorder="1" applyAlignment="1">
      <alignment horizontal="center"/>
    </xf>
    <xf numFmtId="0" fontId="19" fillId="2" borderId="1" xfId="7" applyFont="1" applyFill="1" applyBorder="1" applyAlignment="1">
      <alignment wrapText="1"/>
    </xf>
    <xf numFmtId="0" fontId="19" fillId="2" borderId="1" xfId="7" applyFont="1" applyFill="1" applyBorder="1" applyAlignment="1">
      <alignment horizontal="center"/>
    </xf>
    <xf numFmtId="4" fontId="19" fillId="2" borderId="1" xfId="7" applyNumberFormat="1" applyFont="1" applyFill="1" applyBorder="1" applyAlignment="1">
      <alignment horizontal="center"/>
    </xf>
    <xf numFmtId="0" fontId="19" fillId="3" borderId="1" xfId="7" applyFont="1" applyFill="1" applyBorder="1" applyAlignment="1">
      <alignment wrapText="1"/>
    </xf>
    <xf numFmtId="0" fontId="15" fillId="0" borderId="0" xfId="0" applyFont="1" applyAlignment="1">
      <alignment horizontal="right" vertical="center"/>
    </xf>
    <xf numFmtId="0" fontId="9" fillId="0" borderId="0" xfId="7" applyFont="1" applyFill="1" applyAlignment="1">
      <alignment horizontal="center" vertical="center"/>
    </xf>
    <xf numFmtId="4" fontId="9" fillId="0" borderId="0" xfId="7" applyNumberFormat="1" applyFont="1" applyFill="1" applyAlignment="1">
      <alignment horizontal="center" vertical="center"/>
    </xf>
    <xf numFmtId="49" fontId="24" fillId="0" borderId="1" xfId="7" applyNumberFormat="1" applyFont="1" applyFill="1" applyBorder="1" applyAlignment="1">
      <alignment wrapText="1"/>
    </xf>
    <xf numFmtId="0" fontId="19" fillId="5" borderId="1" xfId="0" applyFont="1" applyFill="1" applyBorder="1" applyAlignment="1">
      <alignment wrapText="1"/>
    </xf>
    <xf numFmtId="49" fontId="19" fillId="5" borderId="1" xfId="0" applyNumberFormat="1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wrapText="1"/>
    </xf>
    <xf numFmtId="0" fontId="17" fillId="0" borderId="0" xfId="0" applyFont="1"/>
    <xf numFmtId="0" fontId="20" fillId="0" borderId="0" xfId="7" applyFont="1" applyFill="1" applyBorder="1"/>
    <xf numFmtId="165" fontId="19" fillId="5" borderId="1" xfId="25" applyFont="1" applyFill="1" applyBorder="1" applyAlignment="1">
      <alignment horizontal="center"/>
    </xf>
    <xf numFmtId="165" fontId="19" fillId="2" borderId="1" xfId="25" applyFont="1" applyFill="1" applyBorder="1" applyAlignment="1">
      <alignment horizontal="center"/>
    </xf>
    <xf numFmtId="4" fontId="26" fillId="0" borderId="0" xfId="0" applyNumberFormat="1" applyFont="1" applyAlignment="1"/>
    <xf numFmtId="4" fontId="41" fillId="2" borderId="1" xfId="0" applyNumberFormat="1" applyFont="1" applyFill="1" applyBorder="1"/>
    <xf numFmtId="4" fontId="42" fillId="7" borderId="0" xfId="7" applyNumberFormat="1" applyFont="1" applyFill="1" applyAlignment="1">
      <alignment horizontal="left" vertical="center"/>
    </xf>
    <xf numFmtId="165" fontId="19" fillId="4" borderId="1" xfId="25" applyFont="1" applyFill="1" applyBorder="1" applyAlignment="1">
      <alignment horizontal="center"/>
    </xf>
    <xf numFmtId="0" fontId="19" fillId="0" borderId="5" xfId="7" applyFont="1" applyFill="1" applyBorder="1" applyAlignment="1">
      <alignment horizontal="center"/>
    </xf>
    <xf numFmtId="0" fontId="19" fillId="0" borderId="5" xfId="7" applyFont="1" applyFill="1" applyBorder="1" applyAlignment="1">
      <alignment wrapText="1"/>
    </xf>
    <xf numFmtId="4" fontId="9" fillId="0" borderId="1" xfId="7" applyNumberFormat="1" applyFont="1" applyFill="1" applyBorder="1" applyAlignment="1">
      <alignment horizontal="center" vertical="center"/>
    </xf>
    <xf numFmtId="0" fontId="9" fillId="0" borderId="1" xfId="7" applyFont="1" applyFill="1" applyBorder="1" applyAlignment="1">
      <alignment vertical="center"/>
    </xf>
    <xf numFmtId="0" fontId="9" fillId="0" borderId="1" xfId="7" applyFont="1" applyFill="1" applyBorder="1" applyAlignment="1">
      <alignment horizontal="center" vertical="center" wrapText="1"/>
    </xf>
    <xf numFmtId="4" fontId="9" fillId="0" borderId="0" xfId="7" applyNumberFormat="1" applyFont="1" applyFill="1"/>
    <xf numFmtId="4" fontId="40" fillId="4" borderId="0" xfId="7" applyNumberFormat="1" applyFont="1" applyFill="1"/>
    <xf numFmtId="0" fontId="20" fillId="0" borderId="10" xfId="7" applyFont="1" applyFill="1" applyBorder="1" applyAlignment="1">
      <alignment horizontal="center" vertical="center" wrapText="1"/>
    </xf>
    <xf numFmtId="0" fontId="19" fillId="6" borderId="1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vertical="center"/>
    </xf>
    <xf numFmtId="49" fontId="9" fillId="0" borderId="0" xfId="7" applyNumberFormat="1" applyFont="1" applyFill="1" applyAlignment="1"/>
    <xf numFmtId="0" fontId="9" fillId="0" borderId="1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horizontal="center" vertical="center"/>
    </xf>
    <xf numFmtId="0" fontId="9" fillId="0" borderId="3" xfId="7" applyFont="1" applyFill="1" applyBorder="1" applyAlignment="1">
      <alignment vertical="center"/>
    </xf>
    <xf numFmtId="4" fontId="9" fillId="0" borderId="3" xfId="7" applyNumberFormat="1" applyFont="1" applyFill="1" applyBorder="1" applyAlignment="1">
      <alignment horizontal="center" vertical="center"/>
    </xf>
    <xf numFmtId="2" fontId="9" fillId="0" borderId="0" xfId="7" applyNumberFormat="1" applyFont="1" applyFill="1" applyBorder="1" applyAlignment="1">
      <alignment horizontal="center" vertical="center"/>
    </xf>
    <xf numFmtId="0" fontId="9" fillId="0" borderId="1" xfId="7" applyFont="1" applyFill="1" applyBorder="1" applyAlignment="1">
      <alignment vertical="center" wrapText="1"/>
    </xf>
    <xf numFmtId="1" fontId="9" fillId="0" borderId="1" xfId="7" applyNumberFormat="1" applyFont="1" applyFill="1" applyBorder="1" applyAlignment="1">
      <alignment horizontal="center" vertical="center"/>
    </xf>
    <xf numFmtId="0" fontId="9" fillId="4" borderId="0" xfId="7" applyFont="1" applyFill="1"/>
    <xf numFmtId="0" fontId="9" fillId="4" borderId="0" xfId="7" applyFont="1" applyFill="1" applyAlignment="1">
      <alignment wrapText="1"/>
    </xf>
    <xf numFmtId="0" fontId="9" fillId="4" borderId="0" xfId="7" applyFont="1" applyFill="1" applyAlignment="1">
      <alignment vertical="center"/>
    </xf>
    <xf numFmtId="0" fontId="9" fillId="0" borderId="0" xfId="7" applyFont="1" applyFill="1" applyBorder="1" applyAlignment="1">
      <alignment wrapText="1"/>
    </xf>
    <xf numFmtId="49" fontId="20" fillId="0" borderId="0" xfId="7" applyNumberFormat="1" applyFont="1" applyFill="1" applyBorder="1" applyAlignment="1"/>
    <xf numFmtId="0" fontId="9" fillId="0" borderId="0" xfId="7" applyFont="1" applyFill="1" applyBorder="1" applyAlignment="1">
      <alignment horizontal="center" vertical="center" wrapText="1"/>
    </xf>
    <xf numFmtId="0" fontId="9" fillId="0" borderId="0" xfId="7" applyFont="1" applyFill="1" applyBorder="1"/>
    <xf numFmtId="0" fontId="25" fillId="0" borderId="0" xfId="0" applyFont="1" applyAlignment="1">
      <alignment vertical="top" wrapText="1"/>
    </xf>
    <xf numFmtId="2" fontId="9" fillId="0" borderId="1" xfId="7" applyNumberFormat="1" applyFont="1" applyFill="1" applyBorder="1" applyAlignment="1">
      <alignment vertical="center"/>
    </xf>
    <xf numFmtId="167" fontId="9" fillId="0" borderId="1" xfId="25" applyNumberFormat="1" applyFont="1" applyFill="1" applyBorder="1" applyAlignment="1">
      <alignment vertical="center"/>
    </xf>
    <xf numFmtId="0" fontId="15" fillId="2" borderId="0" xfId="7" applyFont="1" applyFill="1"/>
    <xf numFmtId="0" fontId="15" fillId="2" borderId="0" xfId="7" applyFont="1" applyFill="1" applyAlignment="1">
      <alignment horizontal="left"/>
    </xf>
    <xf numFmtId="4" fontId="39" fillId="0" borderId="0" xfId="25" applyNumberFormat="1" applyFont="1" applyAlignment="1">
      <alignment horizontal="right" vertical="center" wrapText="1"/>
    </xf>
    <xf numFmtId="2" fontId="9" fillId="0" borderId="1" xfId="7" applyNumberFormat="1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0" fontId="17" fillId="0" borderId="0" xfId="7" applyFont="1" applyBorder="1" applyAlignment="1">
      <alignment horizontal="left" wrapText="1"/>
    </xf>
    <xf numFmtId="4" fontId="24" fillId="2" borderId="1" xfId="7" applyNumberFormat="1" applyFont="1" applyFill="1" applyBorder="1" applyAlignment="1">
      <alignment horizontal="center"/>
    </xf>
    <xf numFmtId="0" fontId="9" fillId="0" borderId="1" xfId="7" applyFont="1" applyFill="1" applyBorder="1"/>
    <xf numFmtId="165" fontId="9" fillId="0" borderId="1" xfId="25" applyFont="1" applyFill="1" applyBorder="1"/>
    <xf numFmtId="165" fontId="9" fillId="0" borderId="1" xfId="25" applyFont="1" applyFill="1" applyBorder="1" applyAlignment="1">
      <alignment vertical="center"/>
    </xf>
    <xf numFmtId="167" fontId="9" fillId="0" borderId="1" xfId="25" applyNumberFormat="1" applyFont="1" applyFill="1" applyBorder="1" applyAlignment="1">
      <alignment horizontal="center" vertical="center"/>
    </xf>
    <xf numFmtId="0" fontId="17" fillId="0" borderId="9" xfId="7" applyFont="1" applyBorder="1" applyAlignment="1">
      <alignment horizontal="left" wrapText="1"/>
    </xf>
    <xf numFmtId="4" fontId="24" fillId="8" borderId="1" xfId="7" applyNumberFormat="1" applyFont="1" applyFill="1" applyBorder="1" applyAlignment="1">
      <alignment horizontal="center"/>
    </xf>
    <xf numFmtId="0" fontId="9" fillId="0" borderId="0" xfId="7" applyFont="1" applyFill="1" applyAlignment="1">
      <alignment horizontal="left" vertical="center" wrapText="1"/>
    </xf>
    <xf numFmtId="0" fontId="9" fillId="0" borderId="0" xfId="7" applyFont="1" applyFill="1" applyAlignment="1">
      <alignment horizontal="left" vertical="center"/>
    </xf>
    <xf numFmtId="0" fontId="9" fillId="0" borderId="10" xfId="7" applyFont="1" applyFill="1" applyBorder="1" applyAlignment="1">
      <alignment horizontal="center" vertical="center" wrapText="1"/>
    </xf>
    <xf numFmtId="0" fontId="19" fillId="0" borderId="5" xfId="7" applyFont="1" applyFill="1" applyBorder="1" applyAlignment="1">
      <alignment horizontal="left" vertical="center" wrapText="1"/>
    </xf>
    <xf numFmtId="0" fontId="19" fillId="0" borderId="12" xfId="7" applyFont="1" applyFill="1" applyBorder="1" applyAlignment="1">
      <alignment horizontal="left" vertical="center" wrapText="1"/>
    </xf>
    <xf numFmtId="0" fontId="19" fillId="0" borderId="3" xfId="7" applyFont="1" applyFill="1" applyBorder="1" applyAlignment="1">
      <alignment horizontal="left" vertical="center" wrapText="1"/>
    </xf>
    <xf numFmtId="0" fontId="19" fillId="0" borderId="5" xfId="7" applyFont="1" applyFill="1" applyBorder="1" applyAlignment="1">
      <alignment horizontal="center" vertical="center"/>
    </xf>
    <xf numFmtId="0" fontId="19" fillId="0" borderId="12" xfId="7" applyFont="1" applyFill="1" applyBorder="1" applyAlignment="1">
      <alignment horizontal="center" vertical="center"/>
    </xf>
    <xf numFmtId="0" fontId="19" fillId="0" borderId="3" xfId="7" applyFont="1" applyFill="1" applyBorder="1" applyAlignment="1">
      <alignment horizontal="center" vertical="center"/>
    </xf>
    <xf numFmtId="0" fontId="19" fillId="2" borderId="4" xfId="7" applyFont="1" applyFill="1" applyBorder="1" applyAlignment="1">
      <alignment horizontal="center" vertical="center" wrapText="1"/>
    </xf>
    <xf numFmtId="0" fontId="19" fillId="2" borderId="7" xfId="7" applyFont="1" applyFill="1" applyBorder="1" applyAlignment="1">
      <alignment horizontal="center" vertical="center" wrapText="1"/>
    </xf>
    <xf numFmtId="0" fontId="20" fillId="0" borderId="10" xfId="7" applyFont="1" applyFill="1" applyBorder="1" applyAlignment="1">
      <alignment horizontal="center" vertical="center" wrapText="1"/>
    </xf>
    <xf numFmtId="0" fontId="22" fillId="0" borderId="0" xfId="7" applyFont="1" applyAlignment="1">
      <alignment horizontal="center"/>
    </xf>
    <xf numFmtId="49" fontId="22" fillId="0" borderId="0" xfId="7" applyNumberFormat="1" applyFont="1" applyFill="1" applyBorder="1" applyAlignment="1">
      <alignment horizontal="center" vertical="center" wrapText="1"/>
    </xf>
    <xf numFmtId="0" fontId="19" fillId="0" borderId="5" xfId="7" applyFont="1" applyBorder="1" applyAlignment="1">
      <alignment horizontal="center" vertical="center"/>
    </xf>
    <xf numFmtId="0" fontId="19" fillId="0" borderId="12" xfId="7" applyFont="1" applyBorder="1" applyAlignment="1">
      <alignment horizontal="center" vertical="center"/>
    </xf>
    <xf numFmtId="0" fontId="19" fillId="0" borderId="3" xfId="7" applyFont="1" applyBorder="1" applyAlignment="1">
      <alignment horizontal="center" vertical="center"/>
    </xf>
    <xf numFmtId="0" fontId="19" fillId="0" borderId="5" xfId="7" applyFont="1" applyBorder="1" applyAlignment="1">
      <alignment horizontal="center" vertical="center" textRotation="90" wrapText="1"/>
    </xf>
    <xf numFmtId="0" fontId="19" fillId="0" borderId="12" xfId="7" applyFont="1" applyBorder="1" applyAlignment="1">
      <alignment horizontal="center" vertical="center" textRotation="90" wrapText="1"/>
    </xf>
    <xf numFmtId="0" fontId="19" fillId="0" borderId="3" xfId="7" applyFont="1" applyBorder="1" applyAlignment="1">
      <alignment horizontal="center" vertical="center" textRotation="90" wrapText="1"/>
    </xf>
    <xf numFmtId="0" fontId="19" fillId="0" borderId="5" xfId="7" applyFont="1" applyBorder="1" applyAlignment="1">
      <alignment horizontal="center" vertical="center" wrapText="1"/>
    </xf>
    <xf numFmtId="0" fontId="19" fillId="0" borderId="12" xfId="7" applyFont="1" applyBorder="1" applyAlignment="1">
      <alignment horizontal="center" vertical="center" wrapText="1"/>
    </xf>
    <xf numFmtId="0" fontId="19" fillId="0" borderId="3" xfId="7" applyFont="1" applyBorder="1" applyAlignment="1">
      <alignment horizontal="center" vertical="center" wrapText="1"/>
    </xf>
    <xf numFmtId="0" fontId="19" fillId="2" borderId="8" xfId="7" applyFont="1" applyFill="1" applyBorder="1" applyAlignment="1">
      <alignment horizontal="center" vertical="center" wrapText="1"/>
    </xf>
    <xf numFmtId="0" fontId="19" fillId="6" borderId="6" xfId="7" applyFont="1" applyFill="1" applyBorder="1" applyAlignment="1">
      <alignment horizontal="center" vertical="center" wrapText="1"/>
    </xf>
    <xf numFmtId="0" fontId="19" fillId="6" borderId="13" xfId="7" applyFont="1" applyFill="1" applyBorder="1" applyAlignment="1">
      <alignment horizontal="center" vertical="center" wrapText="1"/>
    </xf>
    <xf numFmtId="0" fontId="19" fillId="6" borderId="2" xfId="7" applyFont="1" applyFill="1" applyBorder="1" applyAlignment="1">
      <alignment horizontal="center" vertical="center" wrapText="1"/>
    </xf>
    <xf numFmtId="0" fontId="19" fillId="6" borderId="11" xfId="7" applyFont="1" applyFill="1" applyBorder="1" applyAlignment="1">
      <alignment horizontal="center" vertical="center" wrapText="1"/>
    </xf>
    <xf numFmtId="0" fontId="17" fillId="0" borderId="0" xfId="7" applyFont="1" applyBorder="1" applyAlignment="1">
      <alignment horizontal="left" wrapText="1"/>
    </xf>
    <xf numFmtId="0" fontId="9" fillId="0" borderId="4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/>
    </xf>
    <xf numFmtId="165" fontId="9" fillId="0" borderId="4" xfId="25" applyFont="1" applyFill="1" applyBorder="1" applyAlignment="1">
      <alignment horizontal="center" vertical="center"/>
    </xf>
    <xf numFmtId="165" fontId="9" fillId="0" borderId="8" xfId="25" applyFont="1" applyFill="1" applyBorder="1" applyAlignment="1">
      <alignment horizontal="center" vertical="center"/>
    </xf>
    <xf numFmtId="165" fontId="9" fillId="0" borderId="7" xfId="25" applyFont="1" applyFill="1" applyBorder="1" applyAlignment="1">
      <alignment horizontal="center" vertical="center"/>
    </xf>
    <xf numFmtId="2" fontId="9" fillId="0" borderId="1" xfId="7" applyNumberFormat="1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2" fontId="9" fillId="0" borderId="4" xfId="7" applyNumberFormat="1" applyFont="1" applyFill="1" applyBorder="1" applyAlignment="1">
      <alignment horizontal="center" vertical="center"/>
    </xf>
    <xf numFmtId="2" fontId="9" fillId="0" borderId="7" xfId="7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44" fillId="0" borderId="10" xfId="0" applyFont="1" applyBorder="1" applyAlignment="1">
      <alignment horizontal="center" vertical="top" wrapText="1"/>
    </xf>
    <xf numFmtId="49" fontId="22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3" fillId="0" borderId="1" xfId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7" fillId="2" borderId="0" xfId="7" applyFont="1" applyFill="1" applyBorder="1" applyAlignment="1">
      <alignment horizontal="left" wrapText="1"/>
    </xf>
    <xf numFmtId="0" fontId="10" fillId="2" borderId="0" xfId="0" applyFont="1" applyFill="1"/>
  </cellXfs>
  <cellStyles count="48">
    <cellStyle name="Гиперссылка" xfId="1" builtinId="8"/>
    <cellStyle name="Денежный 2" xfId="2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33"/>
    <cellStyle name="Обычный 15" xfId="34"/>
    <cellStyle name="Обычный 16" xfId="35"/>
    <cellStyle name="Обычный 17" xfId="37"/>
    <cellStyle name="Обычный 18" xfId="39"/>
    <cellStyle name="Обычный 19" xfId="42"/>
    <cellStyle name="Обычный 2" xfId="7"/>
    <cellStyle name="Обычный 2 10" xfId="46"/>
    <cellStyle name="Обычный 2 2" xfId="8"/>
    <cellStyle name="Обычный 2 2 2" xfId="9"/>
    <cellStyle name="Обычный 2 3" xfId="43"/>
    <cellStyle name="Обычный 2 5" xfId="47"/>
    <cellStyle name="Обычный 20" xfId="44"/>
    <cellStyle name="Обычный 3" xfId="10"/>
    <cellStyle name="Обычный 3 2 2" xfId="11"/>
    <cellStyle name="Обычный 4" xfId="12"/>
    <cellStyle name="Обычный 5" xfId="13"/>
    <cellStyle name="Обычный 5 2 3" xfId="14"/>
    <cellStyle name="Обычный 6" xfId="15"/>
    <cellStyle name="Обычный 6 2 2" xfId="16"/>
    <cellStyle name="Обычный 7" xfId="17"/>
    <cellStyle name="Обычный 7 2" xfId="18"/>
    <cellStyle name="Обычный 7 2 2" xfId="19"/>
    <cellStyle name="Обычный 8" xfId="20"/>
    <cellStyle name="Обычный 8 2" xfId="21"/>
    <cellStyle name="Обычный 9" xfId="22"/>
    <cellStyle name="Процентный 3" xfId="23"/>
    <cellStyle name="Процентный 4" xfId="24"/>
    <cellStyle name="Финансовый" xfId="25" builtinId="3"/>
    <cellStyle name="Финансовый 10" xfId="40"/>
    <cellStyle name="Финансовый 11" xfId="41"/>
    <cellStyle name="Финансовый 12" xfId="45"/>
    <cellStyle name="Финансовый 2" xfId="26"/>
    <cellStyle name="Финансовый 2 2" xfId="27"/>
    <cellStyle name="Финансовый 3" xfId="28"/>
    <cellStyle name="Финансовый 4" xfId="29"/>
    <cellStyle name="Финансовый 5" xfId="30"/>
    <cellStyle name="Финансовый 6" xfId="36"/>
    <cellStyle name="Финансовый 7" xfId="31"/>
    <cellStyle name="Финансовый 8" xfId="32"/>
    <cellStyle name="Финансовый 9" xfId="38"/>
  </cellStyles>
  <dxfs count="0"/>
  <tableStyles count="0" defaultTableStyle="TableStyleMedium2" defaultPivotStyle="PivotStyleLight16"/>
  <colors>
    <mruColors>
      <color rgb="FF74DC40"/>
      <color rgb="FF89EB95"/>
      <color rgb="FFFF99FF"/>
      <color rgb="FF4BE636"/>
      <color rgb="FF66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91;&#1088;&#1072;&#1085;&#1086;&#1074;\Pr(2000)Tabl\9&#1072;&#1087;&#1088;2003\V&#1094;&#1077;&#1083;2.1_2002.1.04.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  <sheetName val="динамика цвет мет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9.bin"/><Relationship Id="rId7" Type="http://schemas.openxmlformats.org/officeDocument/2006/relationships/hyperlink" Target="consultantplus://offline/ref=BAA32F2AB8556B04632ADC9A4B3D50E19BC1DB5E120F31FB14C7F00369vFC2J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consultantplus://offline/ref=BAA32F2AB8556B04632ADC9A4B3D50E19BC1DB59150931FB14C7F00369vFC2J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I109"/>
  <sheetViews>
    <sheetView showRuler="0" view="pageBreakPreview" zoomScale="60" zoomScaleNormal="66" zoomScalePageLayoutView="80" workbookViewId="0">
      <pane xSplit="3" ySplit="9" topLeftCell="D19" activePane="bottomRight" state="frozen"/>
      <selection activeCell="A4" sqref="A4:L4"/>
      <selection pane="topRight" activeCell="A4" sqref="A4:L4"/>
      <selection pane="bottomLeft" activeCell="A4" sqref="A4:L4"/>
      <selection pane="bottomRight" activeCell="G22" sqref="G22"/>
    </sheetView>
  </sheetViews>
  <sheetFormatPr defaultColWidth="9.140625" defaultRowHeight="12.75" outlineLevelCol="1" x14ac:dyDescent="0.2"/>
  <cols>
    <col min="1" max="1" width="44.140625" style="2" customWidth="1"/>
    <col min="2" max="2" width="7.7109375" style="3" customWidth="1"/>
    <col min="3" max="3" width="7.7109375" style="2" customWidth="1"/>
    <col min="4" max="4" width="24.5703125" style="2" customWidth="1"/>
    <col min="5" max="10" width="18.7109375" style="2" customWidth="1"/>
    <col min="11" max="12" width="16.42578125" style="2" customWidth="1"/>
    <col min="13" max="13" width="27.42578125" style="1" hidden="1" customWidth="1" outlineLevel="1"/>
    <col min="14" max="14" width="53.85546875" style="1" hidden="1" customWidth="1" outlineLevel="1"/>
    <col min="15" max="15" width="7.85546875" style="1" customWidth="1" collapsed="1"/>
    <col min="16" max="16" width="21.7109375" style="1" customWidth="1"/>
    <col min="17" max="17" width="14.28515625" style="1" bestFit="1" customWidth="1"/>
    <col min="18" max="18" width="14.42578125" style="1" bestFit="1" customWidth="1"/>
    <col min="19" max="19" width="15.7109375" style="1" customWidth="1"/>
    <col min="20" max="20" width="13.140625" style="1" bestFit="1" customWidth="1"/>
    <col min="21" max="22" width="13.140625" style="1" customWidth="1"/>
    <col min="23" max="35" width="17.28515625" style="1" customWidth="1"/>
    <col min="36" max="16384" width="9.140625" style="1"/>
  </cols>
  <sheetData>
    <row r="1" spans="1:35" ht="15.75" x14ac:dyDescent="0.25">
      <c r="L1" s="31" t="s">
        <v>10</v>
      </c>
    </row>
    <row r="2" spans="1:35" s="13" customFormat="1" ht="18.75" x14ac:dyDescent="0.3">
      <c r="A2" s="121" t="s">
        <v>106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35" s="13" customFormat="1" ht="18.75" customHeight="1" x14ac:dyDescent="0.3">
      <c r="A3" s="122" t="s">
        <v>97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35" ht="21.75" customHeight="1" x14ac:dyDescent="0.25">
      <c r="A4" s="42" t="s">
        <v>9</v>
      </c>
      <c r="D4" s="29">
        <f>D17-K17</f>
        <v>70874000</v>
      </c>
      <c r="E4" s="29"/>
      <c r="H4" s="1"/>
      <c r="I4" s="1"/>
      <c r="J4" s="1"/>
    </row>
    <row r="5" spans="1:35" s="26" customFormat="1" ht="22.5" customHeight="1" x14ac:dyDescent="0.25">
      <c r="A5" s="123" t="s">
        <v>8</v>
      </c>
      <c r="B5" s="126" t="s">
        <v>7</v>
      </c>
      <c r="C5" s="126" t="s">
        <v>6</v>
      </c>
      <c r="D5" s="129" t="s">
        <v>5</v>
      </c>
      <c r="E5" s="118" t="s">
        <v>14</v>
      </c>
      <c r="F5" s="132"/>
      <c r="G5" s="132"/>
      <c r="H5" s="132"/>
      <c r="I5" s="132"/>
      <c r="J5" s="119"/>
      <c r="K5" s="133" t="s">
        <v>33</v>
      </c>
      <c r="L5" s="134"/>
    </row>
    <row r="6" spans="1:35" s="26" customFormat="1" ht="65.25" customHeight="1" x14ac:dyDescent="0.25">
      <c r="A6" s="124"/>
      <c r="B6" s="127"/>
      <c r="C6" s="127"/>
      <c r="D6" s="130"/>
      <c r="E6" s="118" t="s">
        <v>13</v>
      </c>
      <c r="F6" s="119"/>
      <c r="G6" s="118" t="s">
        <v>30</v>
      </c>
      <c r="H6" s="119"/>
      <c r="I6" s="118" t="s">
        <v>31</v>
      </c>
      <c r="J6" s="119"/>
      <c r="K6" s="135"/>
      <c r="L6" s="136"/>
    </row>
    <row r="7" spans="1:35" s="26" customFormat="1" ht="33" customHeight="1" x14ac:dyDescent="0.25">
      <c r="A7" s="125"/>
      <c r="B7" s="128"/>
      <c r="C7" s="128"/>
      <c r="D7" s="131"/>
      <c r="E7" s="36" t="s">
        <v>35</v>
      </c>
      <c r="F7" s="36" t="s">
        <v>36</v>
      </c>
      <c r="G7" s="36" t="s">
        <v>35</v>
      </c>
      <c r="H7" s="36" t="s">
        <v>36</v>
      </c>
      <c r="I7" s="36" t="s">
        <v>35</v>
      </c>
      <c r="J7" s="36" t="s">
        <v>36</v>
      </c>
      <c r="K7" s="76" t="s">
        <v>12</v>
      </c>
      <c r="L7" s="76" t="s">
        <v>32</v>
      </c>
      <c r="P7" s="78" t="str">
        <f>A3</f>
        <v>Муниципальное бюджетное дошкольное образовательное учреждение "Детский сад № 97 "Светлица"</v>
      </c>
    </row>
    <row r="8" spans="1:35" s="26" customFormat="1" ht="15.75" customHeight="1" x14ac:dyDescent="0.25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52" t="s">
        <v>52</v>
      </c>
      <c r="N8" s="19" t="s">
        <v>76</v>
      </c>
      <c r="O8" s="90"/>
      <c r="P8" s="138" t="s">
        <v>58</v>
      </c>
      <c r="Q8" s="139"/>
      <c r="R8" s="139"/>
      <c r="S8" s="139"/>
      <c r="T8" s="139"/>
      <c r="U8" s="140"/>
    </row>
    <row r="9" spans="1:35" s="26" customFormat="1" ht="24" customHeight="1" x14ac:dyDescent="0.25">
      <c r="A9" s="50" t="s">
        <v>47</v>
      </c>
      <c r="B9" s="37">
        <v>100</v>
      </c>
      <c r="C9" s="37" t="s">
        <v>11</v>
      </c>
      <c r="D9" s="38">
        <f>SUM(D10:D15)</f>
        <v>78004000</v>
      </c>
      <c r="E9" s="38">
        <f>SUM(E10:E15)</f>
        <v>18475900</v>
      </c>
      <c r="F9" s="38">
        <f>SUM(F10:F15)</f>
        <v>49377300</v>
      </c>
      <c r="G9" s="38">
        <f>SUM(G10:G15)</f>
        <v>785700</v>
      </c>
      <c r="H9" s="38">
        <f>SUM(H10:H15)</f>
        <v>2235100</v>
      </c>
      <c r="I9" s="38" t="s">
        <v>11</v>
      </c>
      <c r="J9" s="38" t="s">
        <v>11</v>
      </c>
      <c r="K9" s="38">
        <f>SUM(K10:K15)</f>
        <v>7130000</v>
      </c>
      <c r="L9" s="38">
        <f>SUM(L10:L15)</f>
        <v>0</v>
      </c>
      <c r="M9" s="53">
        <f>SUM(E9:H9)</f>
        <v>70874000</v>
      </c>
      <c r="N9" s="66" t="e">
        <f>M9-#REF!</f>
        <v>#REF!</v>
      </c>
      <c r="O9" s="77"/>
      <c r="P9" s="100"/>
      <c r="Q9" s="100" t="s">
        <v>59</v>
      </c>
      <c r="R9" s="100"/>
      <c r="S9" s="100" t="s">
        <v>60</v>
      </c>
      <c r="T9" s="100"/>
      <c r="U9" s="100" t="s">
        <v>61</v>
      </c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</row>
    <row r="10" spans="1:35" s="26" customFormat="1" ht="19.5" customHeight="1" x14ac:dyDescent="0.25">
      <c r="A10" s="47" t="s">
        <v>37</v>
      </c>
      <c r="B10" s="48">
        <v>110</v>
      </c>
      <c r="C10" s="48">
        <v>120</v>
      </c>
      <c r="D10" s="49">
        <f t="shared" ref="D10:D16" si="0">SUM(E10:K10)</f>
        <v>0</v>
      </c>
      <c r="E10" s="49" t="s">
        <v>11</v>
      </c>
      <c r="F10" s="49" t="s">
        <v>11</v>
      </c>
      <c r="G10" s="49" t="s">
        <v>11</v>
      </c>
      <c r="H10" s="49" t="s">
        <v>11</v>
      </c>
      <c r="I10" s="49" t="s">
        <v>11</v>
      </c>
      <c r="J10" s="49" t="s">
        <v>11</v>
      </c>
      <c r="K10" s="49"/>
      <c r="L10" s="49" t="s">
        <v>11</v>
      </c>
      <c r="M10" s="120" t="s">
        <v>51</v>
      </c>
      <c r="N10" s="109" t="s">
        <v>77</v>
      </c>
      <c r="O10" s="80"/>
      <c r="P10" s="79" t="s">
        <v>93</v>
      </c>
      <c r="Q10" s="70">
        <f>$F$9+$E$9</f>
        <v>67853200</v>
      </c>
      <c r="R10" s="70"/>
      <c r="S10" s="70">
        <f>$G$9+$H$9</f>
        <v>3020800</v>
      </c>
      <c r="T10" s="70"/>
      <c r="U10" s="70">
        <f>SUM(U11:U14)</f>
        <v>7130000</v>
      </c>
      <c r="W10" s="61"/>
      <c r="X10" s="61"/>
      <c r="Y10" s="61"/>
      <c r="Z10" s="61"/>
      <c r="AA10" s="80"/>
      <c r="AB10" s="61"/>
      <c r="AC10" s="61"/>
      <c r="AD10" s="61"/>
      <c r="AE10" s="61"/>
      <c r="AF10" s="61"/>
      <c r="AG10" s="61"/>
      <c r="AH10" s="61"/>
      <c r="AI10" s="80"/>
    </row>
    <row r="11" spans="1:35" s="26" customFormat="1" ht="19.5" customHeight="1" x14ac:dyDescent="0.25">
      <c r="A11" s="25" t="s">
        <v>40</v>
      </c>
      <c r="B11" s="30">
        <v>120</v>
      </c>
      <c r="C11" s="46">
        <v>130</v>
      </c>
      <c r="D11" s="24">
        <f t="shared" si="0"/>
        <v>74983200</v>
      </c>
      <c r="E11" s="24">
        <f>E17</f>
        <v>18475900</v>
      </c>
      <c r="F11" s="24">
        <f>F17</f>
        <v>49377300</v>
      </c>
      <c r="G11" s="24" t="s">
        <v>11</v>
      </c>
      <c r="H11" s="24" t="s">
        <v>11</v>
      </c>
      <c r="I11" s="24" t="s">
        <v>11</v>
      </c>
      <c r="J11" s="24" t="s">
        <v>11</v>
      </c>
      <c r="K11" s="24">
        <v>7130000</v>
      </c>
      <c r="L11" s="24" t="s">
        <v>11</v>
      </c>
      <c r="M11" s="120"/>
      <c r="N11" s="110"/>
      <c r="O11" s="80"/>
      <c r="P11" s="81" t="s">
        <v>78</v>
      </c>
      <c r="Q11" s="82"/>
      <c r="R11" s="82"/>
      <c r="S11" s="82"/>
      <c r="T11" s="82"/>
      <c r="U11" s="82">
        <f>K10</f>
        <v>0</v>
      </c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</row>
    <row r="12" spans="1:35" s="26" customFormat="1" ht="31.5" x14ac:dyDescent="0.25">
      <c r="A12" s="25" t="s">
        <v>15</v>
      </c>
      <c r="B12" s="30">
        <v>130</v>
      </c>
      <c r="C12" s="46">
        <v>140</v>
      </c>
      <c r="D12" s="24">
        <f t="shared" si="0"/>
        <v>0</v>
      </c>
      <c r="E12" s="24" t="s">
        <v>11</v>
      </c>
      <c r="F12" s="24" t="s">
        <v>11</v>
      </c>
      <c r="G12" s="24" t="s">
        <v>11</v>
      </c>
      <c r="H12" s="24" t="s">
        <v>11</v>
      </c>
      <c r="I12" s="24" t="s">
        <v>11</v>
      </c>
      <c r="J12" s="24" t="s">
        <v>11</v>
      </c>
      <c r="K12" s="24"/>
      <c r="L12" s="24" t="s">
        <v>11</v>
      </c>
      <c r="M12" s="120"/>
      <c r="N12" s="110"/>
      <c r="O12" s="77"/>
      <c r="P12" s="71" t="s">
        <v>79</v>
      </c>
      <c r="Q12" s="100"/>
      <c r="R12" s="100"/>
      <c r="S12" s="100"/>
      <c r="T12" s="100"/>
      <c r="U12" s="70">
        <f>K11</f>
        <v>7130000</v>
      </c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</row>
    <row r="13" spans="1:35" s="26" customFormat="1" ht="63.75" customHeight="1" x14ac:dyDescent="0.25">
      <c r="A13" s="47" t="s">
        <v>16</v>
      </c>
      <c r="B13" s="48">
        <v>140</v>
      </c>
      <c r="C13" s="48"/>
      <c r="D13" s="49">
        <f>SUM(E13:K13)</f>
        <v>0</v>
      </c>
      <c r="E13" s="49" t="s">
        <v>11</v>
      </c>
      <c r="F13" s="49" t="s">
        <v>11</v>
      </c>
      <c r="G13" s="49" t="s">
        <v>11</v>
      </c>
      <c r="H13" s="49" t="s">
        <v>11</v>
      </c>
      <c r="I13" s="49" t="s">
        <v>11</v>
      </c>
      <c r="J13" s="49" t="s">
        <v>11</v>
      </c>
      <c r="K13" s="49" t="s">
        <v>11</v>
      </c>
      <c r="L13" s="49" t="s">
        <v>11</v>
      </c>
      <c r="M13" s="120"/>
      <c r="N13" s="110"/>
      <c r="O13" s="77"/>
      <c r="P13" s="71" t="s">
        <v>80</v>
      </c>
      <c r="Q13" s="100"/>
      <c r="R13" s="100"/>
      <c r="S13" s="100"/>
      <c r="T13" s="100"/>
      <c r="U13" s="70">
        <f>K12</f>
        <v>0</v>
      </c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35" s="26" customFormat="1" ht="32.25" customHeight="1" x14ac:dyDescent="0.25">
      <c r="A14" s="25" t="s">
        <v>34</v>
      </c>
      <c r="B14" s="30">
        <v>150</v>
      </c>
      <c r="C14" s="30">
        <v>180</v>
      </c>
      <c r="D14" s="24">
        <f>SUM(E14:K14)</f>
        <v>3020800</v>
      </c>
      <c r="E14" s="24" t="s">
        <v>11</v>
      </c>
      <c r="F14" s="24" t="s">
        <v>11</v>
      </c>
      <c r="G14" s="24">
        <f>G17</f>
        <v>785700</v>
      </c>
      <c r="H14" s="24">
        <f>H17</f>
        <v>2235100</v>
      </c>
      <c r="I14" s="24" t="s">
        <v>11</v>
      </c>
      <c r="J14" s="24" t="s">
        <v>11</v>
      </c>
      <c r="K14" s="24" t="s">
        <v>11</v>
      </c>
      <c r="L14" s="24" t="s">
        <v>11</v>
      </c>
      <c r="M14" s="120"/>
      <c r="N14" s="110"/>
      <c r="O14" s="77"/>
      <c r="P14" s="84" t="s">
        <v>81</v>
      </c>
      <c r="Q14" s="100"/>
      <c r="R14" s="100"/>
      <c r="S14" s="100"/>
      <c r="T14" s="100"/>
      <c r="U14" s="70">
        <f>K15</f>
        <v>0</v>
      </c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</row>
    <row r="15" spans="1:35" s="26" customFormat="1" ht="21" customHeight="1" x14ac:dyDescent="0.25">
      <c r="A15" s="25" t="s">
        <v>17</v>
      </c>
      <c r="B15" s="30">
        <v>160</v>
      </c>
      <c r="C15" s="46">
        <v>180</v>
      </c>
      <c r="D15" s="24">
        <f t="shared" si="0"/>
        <v>0</v>
      </c>
      <c r="E15" s="24" t="s">
        <v>11</v>
      </c>
      <c r="F15" s="24" t="s">
        <v>11</v>
      </c>
      <c r="G15" s="24" t="s">
        <v>11</v>
      </c>
      <c r="H15" s="24" t="s">
        <v>11</v>
      </c>
      <c r="I15" s="24" t="s">
        <v>11</v>
      </c>
      <c r="J15" s="24" t="s">
        <v>11</v>
      </c>
      <c r="K15" s="24"/>
      <c r="L15" s="24"/>
      <c r="M15" s="120"/>
      <c r="N15" s="110"/>
      <c r="O15" s="77"/>
      <c r="P15" s="142" t="s">
        <v>62</v>
      </c>
      <c r="Q15" s="143"/>
      <c r="R15" s="143"/>
      <c r="S15" s="143"/>
      <c r="T15" s="143"/>
      <c r="U15" s="144"/>
      <c r="W15" s="145" t="s">
        <v>63</v>
      </c>
      <c r="X15" s="145"/>
      <c r="Y15" s="145"/>
      <c r="Z15" s="145"/>
      <c r="AA15" s="145"/>
      <c r="AB15" s="145"/>
      <c r="AC15" s="145"/>
      <c r="AD15" s="145"/>
      <c r="AE15" s="146" t="s">
        <v>64</v>
      </c>
      <c r="AF15" s="146"/>
      <c r="AG15" s="146"/>
      <c r="AH15" s="146"/>
      <c r="AI15" s="146"/>
    </row>
    <row r="16" spans="1:35" s="26" customFormat="1" ht="20.25" customHeight="1" x14ac:dyDescent="0.25">
      <c r="A16" s="47" t="s">
        <v>18</v>
      </c>
      <c r="B16" s="48">
        <v>180</v>
      </c>
      <c r="C16" s="48"/>
      <c r="D16" s="49">
        <f t="shared" si="0"/>
        <v>0</v>
      </c>
      <c r="E16" s="49" t="s">
        <v>11</v>
      </c>
      <c r="F16" s="49" t="s">
        <v>11</v>
      </c>
      <c r="G16" s="49" t="s">
        <v>11</v>
      </c>
      <c r="H16" s="49" t="s">
        <v>11</v>
      </c>
      <c r="I16" s="49" t="s">
        <v>11</v>
      </c>
      <c r="J16" s="49" t="s">
        <v>11</v>
      </c>
      <c r="K16" s="49" t="s">
        <v>11</v>
      </c>
      <c r="L16" s="49" t="s">
        <v>11</v>
      </c>
      <c r="M16" s="120"/>
      <c r="N16" s="110"/>
      <c r="O16" s="91"/>
      <c r="P16" s="72" t="s">
        <v>94</v>
      </c>
      <c r="Q16" s="138" t="s">
        <v>59</v>
      </c>
      <c r="R16" s="140"/>
      <c r="S16" s="138" t="s">
        <v>60</v>
      </c>
      <c r="T16" s="140"/>
      <c r="U16" s="100" t="s">
        <v>61</v>
      </c>
      <c r="W16" s="147" t="s">
        <v>59</v>
      </c>
      <c r="X16" s="148"/>
      <c r="Y16" s="147" t="s">
        <v>60</v>
      </c>
      <c r="Z16" s="148"/>
      <c r="AA16" s="99" t="s">
        <v>61</v>
      </c>
      <c r="AB16" s="85">
        <v>810</v>
      </c>
      <c r="AC16" s="85">
        <v>820</v>
      </c>
      <c r="AD16" s="85">
        <v>860</v>
      </c>
      <c r="AE16" s="138" t="s">
        <v>59</v>
      </c>
      <c r="AF16" s="140"/>
      <c r="AG16" s="138" t="s">
        <v>60</v>
      </c>
      <c r="AH16" s="140"/>
      <c r="AI16" s="100" t="s">
        <v>61</v>
      </c>
    </row>
    <row r="17" spans="1:35" s="19" customFormat="1" ht="24" customHeight="1" x14ac:dyDescent="0.25">
      <c r="A17" s="50" t="s">
        <v>48</v>
      </c>
      <c r="B17" s="37">
        <v>200</v>
      </c>
      <c r="C17" s="37" t="s">
        <v>11</v>
      </c>
      <c r="D17" s="38">
        <f>SUM(D18,D23,D24,D25,D26,D27,D28,D30,D29)</f>
        <v>78004000</v>
      </c>
      <c r="E17" s="38">
        <f t="shared" ref="E17:H17" si="1">SUM(E18,E23,E24,E25,E26,E27,E28,E30,E29)</f>
        <v>18475900</v>
      </c>
      <c r="F17" s="38">
        <f t="shared" si="1"/>
        <v>49377300</v>
      </c>
      <c r="G17" s="38">
        <f t="shared" si="1"/>
        <v>785700</v>
      </c>
      <c r="H17" s="38">
        <f t="shared" si="1"/>
        <v>2235100</v>
      </c>
      <c r="I17" s="38" t="s">
        <v>11</v>
      </c>
      <c r="J17" s="38" t="s">
        <v>11</v>
      </c>
      <c r="K17" s="38">
        <f t="shared" ref="K17:L17" si="2">SUM(K18,K23,K24,K25,K26,K27,K28,K30,K29)</f>
        <v>7130000</v>
      </c>
      <c r="L17" s="38">
        <f t="shared" si="2"/>
        <v>0</v>
      </c>
      <c r="O17" s="77"/>
      <c r="P17" s="103"/>
      <c r="Q17" s="36" t="s">
        <v>35</v>
      </c>
      <c r="R17" s="36" t="s">
        <v>36</v>
      </c>
      <c r="S17" s="36" t="s">
        <v>35</v>
      </c>
      <c r="T17" s="36" t="s">
        <v>36</v>
      </c>
      <c r="U17" s="103"/>
      <c r="W17" s="36" t="s">
        <v>35</v>
      </c>
      <c r="X17" s="36" t="s">
        <v>36</v>
      </c>
      <c r="Y17" s="36" t="s">
        <v>35</v>
      </c>
      <c r="Z17" s="36" t="s">
        <v>36</v>
      </c>
      <c r="AA17" s="103"/>
      <c r="AB17" s="103"/>
      <c r="AC17" s="103"/>
      <c r="AD17" s="103"/>
      <c r="AE17" s="36" t="s">
        <v>35</v>
      </c>
      <c r="AF17" s="36" t="s">
        <v>36</v>
      </c>
      <c r="AG17" s="36" t="s">
        <v>35</v>
      </c>
      <c r="AH17" s="36" t="s">
        <v>36</v>
      </c>
      <c r="AI17" s="103"/>
    </row>
    <row r="18" spans="1:35" s="19" customFormat="1" ht="32.25" customHeight="1" x14ac:dyDescent="0.25">
      <c r="A18" s="25" t="s">
        <v>50</v>
      </c>
      <c r="B18" s="30">
        <v>210</v>
      </c>
      <c r="C18" s="30"/>
      <c r="D18" s="24">
        <f t="shared" ref="D18:D23" si="3">SUM(E18:K18)</f>
        <v>60493900</v>
      </c>
      <c r="E18" s="24">
        <f>SUM(E19,E22)</f>
        <v>9864300</v>
      </c>
      <c r="F18" s="24">
        <f>SUM(F19,F22)</f>
        <v>48153400</v>
      </c>
      <c r="G18" s="24">
        <f>SUM(G19,G22)</f>
        <v>785700</v>
      </c>
      <c r="H18" s="24">
        <f>SUM(H19,H22)</f>
        <v>1690500</v>
      </c>
      <c r="I18" s="24" t="s">
        <v>11</v>
      </c>
      <c r="J18" s="24" t="s">
        <v>11</v>
      </c>
      <c r="K18" s="24">
        <f>SUM(K19,K22)</f>
        <v>0</v>
      </c>
      <c r="L18" s="24">
        <f>SUM(L19,L22)</f>
        <v>0</v>
      </c>
      <c r="M18" s="111" t="s">
        <v>82</v>
      </c>
      <c r="O18" s="77"/>
      <c r="P18" s="71" t="s">
        <v>65</v>
      </c>
      <c r="Q18" s="70">
        <f>$E$20+$E$31</f>
        <v>7530054.6699999999</v>
      </c>
      <c r="R18" s="70">
        <f>$F$31+$F$20</f>
        <v>37218923.030000001</v>
      </c>
      <c r="S18" s="70">
        <f>$G$20</f>
        <v>0</v>
      </c>
      <c r="T18" s="70">
        <f>$H$20</f>
        <v>0</v>
      </c>
      <c r="U18" s="70">
        <f>$K$20</f>
        <v>0</v>
      </c>
      <c r="W18" s="104">
        <v>5698037.6699999999</v>
      </c>
      <c r="X18" s="104">
        <v>24862603.520000003</v>
      </c>
      <c r="Y18" s="104"/>
      <c r="Z18" s="104"/>
      <c r="AA18" s="94">
        <f>SUM(AB18:AD18)</f>
        <v>0</v>
      </c>
      <c r="AB18" s="94"/>
      <c r="AC18" s="105"/>
      <c r="AD18" s="105"/>
      <c r="AE18" s="95">
        <f t="shared" ref="AE18:AI26" si="4">Q18-W18</f>
        <v>1832017</v>
      </c>
      <c r="AF18" s="95">
        <f t="shared" si="4"/>
        <v>12356319.509999998</v>
      </c>
      <c r="AG18" s="95">
        <f t="shared" si="4"/>
        <v>0</v>
      </c>
      <c r="AH18" s="95">
        <f t="shared" si="4"/>
        <v>0</v>
      </c>
      <c r="AI18" s="95">
        <f t="shared" si="4"/>
        <v>0</v>
      </c>
    </row>
    <row r="19" spans="1:35" s="19" customFormat="1" ht="31.5" customHeight="1" x14ac:dyDescent="0.25">
      <c r="A19" s="44" t="s">
        <v>49</v>
      </c>
      <c r="B19" s="30">
        <v>211</v>
      </c>
      <c r="C19" s="30"/>
      <c r="D19" s="45">
        <f t="shared" si="3"/>
        <v>57718300</v>
      </c>
      <c r="E19" s="102">
        <f>SUM(E20:E21)</f>
        <v>9725800</v>
      </c>
      <c r="F19" s="102">
        <f>SUM(F20:F21)</f>
        <v>47992500</v>
      </c>
      <c r="G19" s="102">
        <f>SUM(G20:G21)</f>
        <v>0</v>
      </c>
      <c r="H19" s="45">
        <f>SUM(H20:H21)</f>
        <v>0</v>
      </c>
      <c r="I19" s="24" t="s">
        <v>11</v>
      </c>
      <c r="J19" s="24" t="s">
        <v>11</v>
      </c>
      <c r="K19" s="45">
        <f>SUM(K20:K21)</f>
        <v>0</v>
      </c>
      <c r="L19" s="45">
        <f>SUM(L20:L21)</f>
        <v>0</v>
      </c>
      <c r="M19" s="111"/>
      <c r="O19" s="77"/>
      <c r="P19" s="71" t="s">
        <v>66</v>
      </c>
      <c r="Q19" s="70">
        <f>$E$22</f>
        <v>138500</v>
      </c>
      <c r="R19" s="70">
        <f>$F$22</f>
        <v>160900</v>
      </c>
      <c r="S19" s="70">
        <f>$G$22+$G$31</f>
        <v>785700</v>
      </c>
      <c r="T19" s="70">
        <f>$H$22+$H$31</f>
        <v>1778600</v>
      </c>
      <c r="U19" s="70">
        <f>$K$22</f>
        <v>0</v>
      </c>
      <c r="W19" s="104">
        <v>21407</v>
      </c>
      <c r="X19" s="104">
        <v>38399</v>
      </c>
      <c r="Y19" s="104">
        <v>531972</v>
      </c>
      <c r="Z19" s="104">
        <v>1535324.5</v>
      </c>
      <c r="AA19" s="94">
        <f t="shared" ref="AA19:AA26" si="5">SUM(AB19:AD19)</f>
        <v>0</v>
      </c>
      <c r="AB19" s="94"/>
      <c r="AC19" s="105"/>
      <c r="AD19" s="105"/>
      <c r="AE19" s="95">
        <f t="shared" si="4"/>
        <v>117093</v>
      </c>
      <c r="AF19" s="95">
        <f t="shared" si="4"/>
        <v>122501</v>
      </c>
      <c r="AG19" s="95">
        <f t="shared" si="4"/>
        <v>253728</v>
      </c>
      <c r="AH19" s="95">
        <f t="shared" si="4"/>
        <v>243275.5</v>
      </c>
      <c r="AI19" s="95">
        <f t="shared" si="4"/>
        <v>0</v>
      </c>
    </row>
    <row r="20" spans="1:35" s="19" customFormat="1" ht="21" customHeight="1" x14ac:dyDescent="0.25">
      <c r="A20" s="54" t="s">
        <v>43</v>
      </c>
      <c r="B20" s="30"/>
      <c r="C20" s="30">
        <v>111</v>
      </c>
      <c r="D20" s="45">
        <f t="shared" si="3"/>
        <v>44360000</v>
      </c>
      <c r="E20" s="45">
        <v>7498700</v>
      </c>
      <c r="F20" s="45">
        <v>36861300</v>
      </c>
      <c r="G20" s="45">
        <v>0</v>
      </c>
      <c r="H20" s="45">
        <v>0</v>
      </c>
      <c r="I20" s="24" t="s">
        <v>11</v>
      </c>
      <c r="J20" s="24" t="s">
        <v>11</v>
      </c>
      <c r="K20" s="45"/>
      <c r="L20" s="45"/>
      <c r="M20" s="111"/>
      <c r="N20" s="86" t="s">
        <v>99</v>
      </c>
      <c r="O20" s="77"/>
      <c r="P20" s="71" t="s">
        <v>83</v>
      </c>
      <c r="Q20" s="70">
        <f>$E$28</f>
        <v>0</v>
      </c>
      <c r="R20" s="70">
        <f>$F$28</f>
        <v>0</v>
      </c>
      <c r="S20" s="70">
        <f>$G$28</f>
        <v>0</v>
      </c>
      <c r="T20" s="70">
        <f>$H$28</f>
        <v>0</v>
      </c>
      <c r="U20" s="70">
        <f>$K$28</f>
        <v>0</v>
      </c>
      <c r="W20" s="104"/>
      <c r="X20" s="104"/>
      <c r="Y20" s="104"/>
      <c r="Z20" s="104"/>
      <c r="AA20" s="94">
        <f t="shared" si="5"/>
        <v>0</v>
      </c>
      <c r="AB20" s="94"/>
      <c r="AC20" s="105"/>
      <c r="AD20" s="105"/>
      <c r="AE20" s="95">
        <f t="shared" si="4"/>
        <v>0</v>
      </c>
      <c r="AF20" s="95">
        <f t="shared" si="4"/>
        <v>0</v>
      </c>
      <c r="AG20" s="95">
        <f t="shared" si="4"/>
        <v>0</v>
      </c>
      <c r="AH20" s="95">
        <f t="shared" si="4"/>
        <v>0</v>
      </c>
      <c r="AI20" s="95">
        <f t="shared" si="4"/>
        <v>0</v>
      </c>
    </row>
    <row r="21" spans="1:35" s="19" customFormat="1" ht="31.5" customHeight="1" x14ac:dyDescent="0.25">
      <c r="A21" s="54" t="s">
        <v>44</v>
      </c>
      <c r="B21" s="30"/>
      <c r="C21" s="48">
        <v>119</v>
      </c>
      <c r="D21" s="45">
        <f t="shared" si="3"/>
        <v>13358300</v>
      </c>
      <c r="E21" s="45">
        <v>2227100</v>
      </c>
      <c r="F21" s="45">
        <v>11131200</v>
      </c>
      <c r="G21" s="45">
        <v>0</v>
      </c>
      <c r="H21" s="45">
        <v>0</v>
      </c>
      <c r="I21" s="24" t="s">
        <v>11</v>
      </c>
      <c r="J21" s="24" t="s">
        <v>11</v>
      </c>
      <c r="K21" s="45"/>
      <c r="L21" s="45"/>
      <c r="M21" s="111"/>
      <c r="N21" s="86" t="s">
        <v>84</v>
      </c>
      <c r="O21" s="77"/>
      <c r="P21" s="71" t="s">
        <v>67</v>
      </c>
      <c r="Q21" s="70">
        <f>$E$21</f>
        <v>2227100</v>
      </c>
      <c r="R21" s="70">
        <f>$F$21</f>
        <v>11131200</v>
      </c>
      <c r="S21" s="70">
        <f>$G$21</f>
        <v>0</v>
      </c>
      <c r="T21" s="70">
        <f>$H$21</f>
        <v>0</v>
      </c>
      <c r="U21" s="70">
        <f>$K$21</f>
        <v>0</v>
      </c>
      <c r="W21" s="104">
        <v>1914545.9</v>
      </c>
      <c r="X21" s="104">
        <v>7476715.8200000003</v>
      </c>
      <c r="Y21" s="104"/>
      <c r="Z21" s="104"/>
      <c r="AA21" s="94">
        <f t="shared" si="5"/>
        <v>0</v>
      </c>
      <c r="AB21" s="94"/>
      <c r="AC21" s="105"/>
      <c r="AD21" s="105"/>
      <c r="AE21" s="95">
        <f t="shared" si="4"/>
        <v>312554.10000000009</v>
      </c>
      <c r="AF21" s="95">
        <f t="shared" si="4"/>
        <v>3654484.1799999997</v>
      </c>
      <c r="AG21" s="95">
        <f t="shared" si="4"/>
        <v>0</v>
      </c>
      <c r="AH21" s="95">
        <f t="shared" si="4"/>
        <v>0</v>
      </c>
      <c r="AI21" s="95">
        <f t="shared" si="4"/>
        <v>0</v>
      </c>
    </row>
    <row r="22" spans="1:35" s="19" customFormat="1" ht="33" customHeight="1" x14ac:dyDescent="0.25">
      <c r="A22" s="44" t="s">
        <v>38</v>
      </c>
      <c r="B22" s="30">
        <v>212</v>
      </c>
      <c r="C22" s="48">
        <v>112</v>
      </c>
      <c r="D22" s="45">
        <f t="shared" si="3"/>
        <v>2775600</v>
      </c>
      <c r="E22" s="45">
        <v>138500</v>
      </c>
      <c r="F22" s="45">
        <v>160900</v>
      </c>
      <c r="G22" s="108">
        <v>785700</v>
      </c>
      <c r="H22" s="45">
        <v>1690500</v>
      </c>
      <c r="I22" s="24" t="s">
        <v>11</v>
      </c>
      <c r="J22" s="24" t="s">
        <v>11</v>
      </c>
      <c r="K22" s="45"/>
      <c r="L22" s="45"/>
      <c r="M22" s="111"/>
      <c r="N22" s="87" t="s">
        <v>100</v>
      </c>
      <c r="O22" s="77"/>
      <c r="P22" s="71" t="s">
        <v>68</v>
      </c>
      <c r="Q22" s="70">
        <f>$E$29</f>
        <v>8611500</v>
      </c>
      <c r="R22" s="70">
        <f>$F$29+R29</f>
        <v>1550023.03</v>
      </c>
      <c r="S22" s="70">
        <f>$G$29</f>
        <v>0</v>
      </c>
      <c r="T22" s="70">
        <f>$H$29</f>
        <v>324600</v>
      </c>
      <c r="U22" s="70">
        <f>$K$29+$K$31</f>
        <v>7160781.0899999999</v>
      </c>
      <c r="W22" s="104">
        <v>6508437.0300000003</v>
      </c>
      <c r="X22" s="104">
        <v>977854.69</v>
      </c>
      <c r="Y22" s="104"/>
      <c r="Z22" s="104">
        <v>323872.11</v>
      </c>
      <c r="AA22" s="94">
        <f>SUM(AB22:AD22)</f>
        <v>4613543.42</v>
      </c>
      <c r="AB22" s="94">
        <v>4613543.42</v>
      </c>
      <c r="AC22" s="105"/>
      <c r="AD22" s="105"/>
      <c r="AE22" s="95">
        <f t="shared" si="4"/>
        <v>2103062.9699999997</v>
      </c>
      <c r="AF22" s="95">
        <f>R22-X22</f>
        <v>572168.34000000008</v>
      </c>
      <c r="AG22" s="95">
        <f t="shared" si="4"/>
        <v>0</v>
      </c>
      <c r="AH22" s="95">
        <f t="shared" si="4"/>
        <v>727.89000000001397</v>
      </c>
      <c r="AI22" s="95">
        <f t="shared" si="4"/>
        <v>2547237.67</v>
      </c>
    </row>
    <row r="23" spans="1:35" s="19" customFormat="1" ht="31.5" x14ac:dyDescent="0.25">
      <c r="A23" s="47" t="s">
        <v>19</v>
      </c>
      <c r="B23" s="48">
        <v>220</v>
      </c>
      <c r="C23" s="48">
        <v>321</v>
      </c>
      <c r="D23" s="49">
        <f t="shared" si="3"/>
        <v>220000</v>
      </c>
      <c r="E23" s="24" t="s">
        <v>11</v>
      </c>
      <c r="F23" s="24" t="s">
        <v>11</v>
      </c>
      <c r="G23" s="24">
        <v>0</v>
      </c>
      <c r="H23" s="24">
        <v>220000</v>
      </c>
      <c r="I23" s="24" t="s">
        <v>11</v>
      </c>
      <c r="J23" s="24" t="s">
        <v>11</v>
      </c>
      <c r="K23" s="24" t="s">
        <v>11</v>
      </c>
      <c r="L23" s="24" t="s">
        <v>11</v>
      </c>
      <c r="M23" s="111"/>
      <c r="N23" s="88" t="s">
        <v>85</v>
      </c>
      <c r="O23" s="77"/>
      <c r="P23" s="71" t="s">
        <v>69</v>
      </c>
      <c r="Q23" s="70">
        <f>$E$30</f>
        <v>0</v>
      </c>
      <c r="R23" s="70" t="str">
        <f>$F$30</f>
        <v>х</v>
      </c>
      <c r="S23" s="70">
        <f>$G$23</f>
        <v>0</v>
      </c>
      <c r="T23" s="70">
        <f>$H$23+$H$30</f>
        <v>220000</v>
      </c>
      <c r="U23" s="70"/>
      <c r="W23" s="104"/>
      <c r="X23" s="104"/>
      <c r="Y23" s="104"/>
      <c r="Z23" s="104">
        <v>76935</v>
      </c>
      <c r="AA23" s="94">
        <f t="shared" si="5"/>
        <v>0</v>
      </c>
      <c r="AB23" s="94"/>
      <c r="AC23" s="94"/>
      <c r="AD23" s="105"/>
      <c r="AE23" s="95">
        <f>Q23-W23</f>
        <v>0</v>
      </c>
      <c r="AF23" s="106" t="str">
        <f>$F$30</f>
        <v>х</v>
      </c>
      <c r="AG23" s="95">
        <f t="shared" si="4"/>
        <v>0</v>
      </c>
      <c r="AH23" s="95">
        <f t="shared" si="4"/>
        <v>143065</v>
      </c>
      <c r="AI23" s="95">
        <f t="shared" si="4"/>
        <v>0</v>
      </c>
    </row>
    <row r="24" spans="1:35" s="19" customFormat="1" ht="20.25" customHeight="1" x14ac:dyDescent="0.25">
      <c r="A24" s="112" t="s">
        <v>4</v>
      </c>
      <c r="B24" s="115">
        <v>230</v>
      </c>
      <c r="C24" s="48">
        <v>831</v>
      </c>
      <c r="D24" s="24">
        <f t="shared" ref="D24:D32" si="6">SUM(E24:K24)</f>
        <v>0</v>
      </c>
      <c r="E24" s="24"/>
      <c r="F24" s="24"/>
      <c r="G24" s="24"/>
      <c r="H24" s="24" t="s">
        <v>11</v>
      </c>
      <c r="I24" s="24" t="s">
        <v>11</v>
      </c>
      <c r="J24" s="24" t="s">
        <v>11</v>
      </c>
      <c r="K24" s="24" t="s">
        <v>11</v>
      </c>
      <c r="L24" s="24" t="s">
        <v>11</v>
      </c>
      <c r="M24" s="111"/>
      <c r="N24" s="88" t="s">
        <v>86</v>
      </c>
      <c r="O24" s="77"/>
      <c r="P24" s="71" t="s">
        <v>70</v>
      </c>
      <c r="Q24" s="70">
        <f>$E$24</f>
        <v>0</v>
      </c>
      <c r="R24" s="70">
        <f>$F$24</f>
        <v>0</v>
      </c>
      <c r="S24" s="70">
        <f>$G$24</f>
        <v>0</v>
      </c>
      <c r="T24" s="70"/>
      <c r="U24" s="70"/>
      <c r="W24" s="104"/>
      <c r="X24" s="104"/>
      <c r="Y24" s="104"/>
      <c r="Z24" s="104"/>
      <c r="AA24" s="94">
        <f t="shared" si="5"/>
        <v>0</v>
      </c>
      <c r="AB24" s="94"/>
      <c r="AC24" s="94"/>
      <c r="AD24" s="105"/>
      <c r="AE24" s="95">
        <f>Q24-W24</f>
        <v>0</v>
      </c>
      <c r="AF24" s="95">
        <f>R24-X24</f>
        <v>0</v>
      </c>
      <c r="AG24" s="95">
        <f t="shared" si="4"/>
        <v>0</v>
      </c>
      <c r="AH24" s="95">
        <f t="shared" si="4"/>
        <v>0</v>
      </c>
      <c r="AI24" s="95">
        <f t="shared" si="4"/>
        <v>0</v>
      </c>
    </row>
    <row r="25" spans="1:35" s="19" customFormat="1" ht="20.25" customHeight="1" x14ac:dyDescent="0.25">
      <c r="A25" s="113"/>
      <c r="B25" s="116"/>
      <c r="C25" s="48">
        <v>852</v>
      </c>
      <c r="D25" s="24">
        <f t="shared" si="6"/>
        <v>800</v>
      </c>
      <c r="E25" s="24"/>
      <c r="F25" s="24">
        <v>800</v>
      </c>
      <c r="G25" s="24" t="s">
        <v>11</v>
      </c>
      <c r="H25" s="24" t="s">
        <v>11</v>
      </c>
      <c r="I25" s="24" t="s">
        <v>11</v>
      </c>
      <c r="J25" s="24" t="s">
        <v>11</v>
      </c>
      <c r="K25" s="24"/>
      <c r="L25" s="24"/>
      <c r="M25" s="111"/>
      <c r="N25" s="88" t="s">
        <v>87</v>
      </c>
      <c r="O25" s="92"/>
      <c r="P25" s="71" t="s">
        <v>71</v>
      </c>
      <c r="Q25" s="70">
        <f>$E$25</f>
        <v>0</v>
      </c>
      <c r="R25" s="70">
        <f>$F$25</f>
        <v>800</v>
      </c>
      <c r="S25" s="70"/>
      <c r="T25" s="70"/>
      <c r="U25" s="70">
        <f>$K$26</f>
        <v>0</v>
      </c>
      <c r="W25" s="104"/>
      <c r="X25" s="104">
        <v>800</v>
      </c>
      <c r="Y25" s="104"/>
      <c r="Z25" s="104"/>
      <c r="AA25" s="94">
        <f t="shared" si="5"/>
        <v>0</v>
      </c>
      <c r="AB25" s="94"/>
      <c r="AC25" s="94"/>
      <c r="AD25" s="105"/>
      <c r="AE25" s="95">
        <f>Q25-W25</f>
        <v>0</v>
      </c>
      <c r="AF25" s="95">
        <f>R25-X25</f>
        <v>0</v>
      </c>
      <c r="AG25" s="95">
        <f t="shared" si="4"/>
        <v>0</v>
      </c>
      <c r="AH25" s="95">
        <f t="shared" si="4"/>
        <v>0</v>
      </c>
      <c r="AI25" s="95">
        <f t="shared" si="4"/>
        <v>0</v>
      </c>
    </row>
    <row r="26" spans="1:35" s="19" customFormat="1" ht="20.25" customHeight="1" x14ac:dyDescent="0.25">
      <c r="A26" s="114"/>
      <c r="B26" s="117"/>
      <c r="C26" s="48">
        <v>853</v>
      </c>
      <c r="D26" s="24">
        <f t="shared" si="6"/>
        <v>30800</v>
      </c>
      <c r="E26" s="24">
        <v>100</v>
      </c>
      <c r="F26" s="24">
        <v>30700</v>
      </c>
      <c r="G26" s="24" t="s">
        <v>11</v>
      </c>
      <c r="H26" s="24" t="s">
        <v>11</v>
      </c>
      <c r="I26" s="24" t="s">
        <v>11</v>
      </c>
      <c r="J26" s="24" t="s">
        <v>11</v>
      </c>
      <c r="K26" s="24"/>
      <c r="L26" s="24"/>
      <c r="M26" s="111"/>
      <c r="N26" s="88" t="s">
        <v>88</v>
      </c>
      <c r="O26" s="92"/>
      <c r="P26" s="71" t="s">
        <v>72</v>
      </c>
      <c r="Q26" s="70">
        <f>$E$26</f>
        <v>100</v>
      </c>
      <c r="R26" s="70">
        <f>$F$26</f>
        <v>30700</v>
      </c>
      <c r="S26" s="70"/>
      <c r="T26" s="70"/>
      <c r="U26" s="70">
        <f>$K$26</f>
        <v>0</v>
      </c>
      <c r="W26" s="104">
        <v>38.17</v>
      </c>
      <c r="X26" s="104">
        <v>30034.85</v>
      </c>
      <c r="Y26" s="104"/>
      <c r="Z26" s="104"/>
      <c r="AA26" s="94">
        <f t="shared" si="5"/>
        <v>0</v>
      </c>
      <c r="AB26" s="94"/>
      <c r="AC26" s="94"/>
      <c r="AD26" s="105"/>
      <c r="AE26" s="95">
        <f>Q26-W26</f>
        <v>61.83</v>
      </c>
      <c r="AF26" s="95">
        <f>R26-X26</f>
        <v>665.15000000000146</v>
      </c>
      <c r="AG26" s="95">
        <f t="shared" si="4"/>
        <v>0</v>
      </c>
      <c r="AH26" s="95">
        <f>T26-Z26</f>
        <v>0</v>
      </c>
      <c r="AI26" s="95">
        <f t="shared" si="4"/>
        <v>0</v>
      </c>
    </row>
    <row r="27" spans="1:35" s="19" customFormat="1" ht="33" customHeight="1" x14ac:dyDescent="0.25">
      <c r="A27" s="47" t="s">
        <v>39</v>
      </c>
      <c r="B27" s="48">
        <v>240</v>
      </c>
      <c r="C27" s="48"/>
      <c r="D27" s="49">
        <f t="shared" si="6"/>
        <v>0</v>
      </c>
      <c r="E27" s="24" t="s">
        <v>11</v>
      </c>
      <c r="F27" s="24" t="s">
        <v>11</v>
      </c>
      <c r="G27" s="24" t="s">
        <v>11</v>
      </c>
      <c r="H27" s="24" t="s">
        <v>11</v>
      </c>
      <c r="I27" s="24" t="s">
        <v>11</v>
      </c>
      <c r="J27" s="24" t="s">
        <v>11</v>
      </c>
      <c r="K27" s="49" t="s">
        <v>11</v>
      </c>
      <c r="L27" s="49" t="s">
        <v>11</v>
      </c>
      <c r="M27" s="111"/>
      <c r="N27" s="86"/>
      <c r="O27" s="77"/>
      <c r="Q27" s="73">
        <f>SUM(Q18:Q26)</f>
        <v>18507254.670000002</v>
      </c>
      <c r="R27" s="73">
        <f>SUM(R18:R26)</f>
        <v>50092546.060000002</v>
      </c>
      <c r="S27" s="73">
        <f t="shared" ref="S27:U27" si="7">SUM(S18:S26)</f>
        <v>785700</v>
      </c>
      <c r="T27" s="73">
        <f>SUM(T18:T26)</f>
        <v>2323200</v>
      </c>
      <c r="U27" s="73">
        <f t="shared" si="7"/>
        <v>7160781.0899999999</v>
      </c>
    </row>
    <row r="28" spans="1:35" s="19" customFormat="1" ht="33.75" customHeight="1" x14ac:dyDescent="0.25">
      <c r="A28" s="69" t="s">
        <v>57</v>
      </c>
      <c r="B28" s="68">
        <v>250</v>
      </c>
      <c r="C28" s="48">
        <v>113</v>
      </c>
      <c r="D28" s="24">
        <f t="shared" si="6"/>
        <v>0</v>
      </c>
      <c r="E28" s="24">
        <v>0</v>
      </c>
      <c r="F28" s="24">
        <v>0</v>
      </c>
      <c r="G28" s="24">
        <v>0</v>
      </c>
      <c r="H28" s="24">
        <v>0</v>
      </c>
      <c r="I28" s="24" t="s">
        <v>11</v>
      </c>
      <c r="J28" s="24" t="s">
        <v>11</v>
      </c>
      <c r="K28" s="24"/>
      <c r="L28" s="24"/>
      <c r="M28" s="75"/>
      <c r="N28" s="86" t="s">
        <v>89</v>
      </c>
      <c r="Q28" s="74">
        <f>$E$9+$E$31-$Q$27</f>
        <v>0</v>
      </c>
      <c r="R28" s="74">
        <f>$F$9+$F$31-$R$27</f>
        <v>-357623.03000000119</v>
      </c>
      <c r="S28" s="74">
        <f>$G$9+$G$31-$S$27</f>
        <v>0</v>
      </c>
      <c r="T28" s="74">
        <f>$H$9+$H$31-$T$27</f>
        <v>0</v>
      </c>
      <c r="U28" s="74">
        <f>$K$9+$K$31-$U$27</f>
        <v>0</v>
      </c>
    </row>
    <row r="29" spans="1:35" s="19" customFormat="1" ht="31.5" customHeight="1" x14ac:dyDescent="0.25">
      <c r="A29" s="112" t="s">
        <v>3</v>
      </c>
      <c r="B29" s="115">
        <v>260</v>
      </c>
      <c r="C29" s="30">
        <v>244</v>
      </c>
      <c r="D29" s="24">
        <f t="shared" si="6"/>
        <v>17258500</v>
      </c>
      <c r="E29" s="24">
        <f>8611600-100</f>
        <v>8611500</v>
      </c>
      <c r="F29" s="24">
        <v>1192400</v>
      </c>
      <c r="G29" s="24">
        <v>0</v>
      </c>
      <c r="H29" s="24">
        <v>324600</v>
      </c>
      <c r="I29" s="24" t="s">
        <v>11</v>
      </c>
      <c r="J29" s="24" t="s">
        <v>11</v>
      </c>
      <c r="K29" s="24">
        <v>7130000</v>
      </c>
      <c r="L29" s="24"/>
      <c r="M29" s="75"/>
      <c r="N29" s="87" t="s">
        <v>101</v>
      </c>
      <c r="O29" s="32"/>
      <c r="P29" s="89" t="s">
        <v>90</v>
      </c>
      <c r="Q29" s="73">
        <f>$E$31</f>
        <v>31354.67</v>
      </c>
      <c r="R29" s="73">
        <f>$F$31</f>
        <v>357623.03</v>
      </c>
      <c r="S29" s="73">
        <f>$G$31</f>
        <v>0</v>
      </c>
      <c r="T29" s="73">
        <f>$H$31</f>
        <v>88100</v>
      </c>
      <c r="U29" s="73">
        <f>$K$31</f>
        <v>30781.090000000004</v>
      </c>
    </row>
    <row r="30" spans="1:35" s="19" customFormat="1" ht="21" customHeight="1" x14ac:dyDescent="0.25">
      <c r="A30" s="114"/>
      <c r="B30" s="117"/>
      <c r="C30" s="48">
        <v>321</v>
      </c>
      <c r="D30" s="24">
        <f t="shared" si="6"/>
        <v>0</v>
      </c>
      <c r="E30" s="24"/>
      <c r="F30" s="24" t="s">
        <v>11</v>
      </c>
      <c r="G30" s="24" t="s">
        <v>11</v>
      </c>
      <c r="H30" s="24">
        <v>0</v>
      </c>
      <c r="I30" s="24" t="s">
        <v>11</v>
      </c>
      <c r="J30" s="24" t="s">
        <v>11</v>
      </c>
      <c r="K30" s="24" t="s">
        <v>11</v>
      </c>
      <c r="L30" s="24" t="s">
        <v>11</v>
      </c>
      <c r="M30" s="75"/>
      <c r="N30" s="86" t="s">
        <v>92</v>
      </c>
      <c r="P30" s="32" t="s">
        <v>91</v>
      </c>
      <c r="S30" s="32"/>
      <c r="T30" s="32"/>
      <c r="U30" s="73">
        <f>$Q$29+$S$29+$U$29+$T$29+$R$29</f>
        <v>507858.79000000004</v>
      </c>
    </row>
    <row r="31" spans="1:35" s="19" customFormat="1" ht="19.5" customHeight="1" x14ac:dyDescent="0.25">
      <c r="A31" s="50" t="s">
        <v>2</v>
      </c>
      <c r="B31" s="37">
        <v>500</v>
      </c>
      <c r="C31" s="37" t="s">
        <v>0</v>
      </c>
      <c r="D31" s="38">
        <f t="shared" si="6"/>
        <v>507858.79000000004</v>
      </c>
      <c r="E31" s="38">
        <v>31354.67</v>
      </c>
      <c r="F31" s="38">
        <v>357623.03</v>
      </c>
      <c r="G31" s="38"/>
      <c r="H31" s="38">
        <v>88100</v>
      </c>
      <c r="I31" s="38" t="s">
        <v>11</v>
      </c>
      <c r="J31" s="38" t="s">
        <v>11</v>
      </c>
      <c r="K31" s="38">
        <v>30781.090000000004</v>
      </c>
      <c r="L31" s="38"/>
      <c r="P31" s="73"/>
      <c r="Q31" s="73"/>
      <c r="R31" s="73"/>
      <c r="S31" s="73"/>
    </row>
    <row r="32" spans="1:35" s="19" customFormat="1" ht="19.5" customHeight="1" x14ac:dyDescent="0.25">
      <c r="A32" s="50" t="s">
        <v>1</v>
      </c>
      <c r="B32" s="37">
        <v>600</v>
      </c>
      <c r="C32" s="37" t="s">
        <v>0</v>
      </c>
      <c r="D32" s="38">
        <f t="shared" si="6"/>
        <v>0</v>
      </c>
      <c r="E32" s="38"/>
      <c r="F32" s="38"/>
      <c r="G32" s="38"/>
      <c r="H32" s="38"/>
      <c r="I32" s="38" t="s">
        <v>11</v>
      </c>
      <c r="J32" s="38" t="s">
        <v>11</v>
      </c>
      <c r="K32" s="38"/>
      <c r="L32" s="38"/>
    </row>
    <row r="33" spans="1:12" s="19" customFormat="1" ht="15.75" x14ac:dyDescent="0.25">
      <c r="A33" s="23"/>
      <c r="B33" s="22"/>
      <c r="C33" s="22"/>
      <c r="D33" s="21"/>
      <c r="E33" s="21"/>
      <c r="F33" s="20"/>
      <c r="G33" s="20"/>
      <c r="H33" s="20"/>
      <c r="I33" s="20"/>
      <c r="J33" s="20"/>
      <c r="K33" s="20"/>
      <c r="L33" s="20"/>
    </row>
    <row r="34" spans="1:12" s="19" customFormat="1" ht="15.75" x14ac:dyDescent="0.25">
      <c r="A34" s="23"/>
      <c r="B34" s="22"/>
      <c r="C34" s="22"/>
      <c r="D34" s="21"/>
      <c r="E34" s="21"/>
      <c r="F34" s="20"/>
      <c r="G34" s="20"/>
      <c r="H34" s="20"/>
      <c r="I34" s="20"/>
      <c r="J34" s="20"/>
      <c r="K34" s="20"/>
      <c r="L34" s="20"/>
    </row>
    <row r="35" spans="1:12" s="13" customFormat="1" ht="45.75" customHeight="1" x14ac:dyDescent="0.3">
      <c r="A35" s="101" t="s">
        <v>104</v>
      </c>
      <c r="B35" s="101"/>
      <c r="C35" s="101"/>
      <c r="D35" s="101"/>
      <c r="E35" s="107"/>
      <c r="F35" s="107"/>
      <c r="G35" s="101"/>
      <c r="I35" s="15" t="s">
        <v>103</v>
      </c>
      <c r="K35" s="14"/>
      <c r="L35" s="14"/>
    </row>
    <row r="36" spans="1:12" s="13" customFormat="1" ht="60" customHeight="1" x14ac:dyDescent="0.3">
      <c r="A36" s="137"/>
      <c r="B36" s="137"/>
      <c r="C36" s="137"/>
      <c r="D36" s="137"/>
      <c r="E36" s="18"/>
      <c r="F36" s="18"/>
      <c r="G36" s="18"/>
      <c r="I36" s="15"/>
      <c r="K36" s="14"/>
      <c r="L36" s="14"/>
    </row>
    <row r="37" spans="1:12" ht="15" customHeight="1" x14ac:dyDescent="0.3">
      <c r="A37" s="137" t="s">
        <v>105</v>
      </c>
      <c r="B37" s="137"/>
      <c r="C37" s="137"/>
      <c r="D37" s="137"/>
      <c r="E37" s="39"/>
      <c r="F37" s="39"/>
      <c r="G37" s="18"/>
      <c r="H37" s="13"/>
      <c r="I37" s="15" t="s">
        <v>102</v>
      </c>
      <c r="J37" s="13"/>
      <c r="K37" s="12"/>
      <c r="L37" s="12"/>
    </row>
    <row r="38" spans="1:12" ht="15" customHeight="1" x14ac:dyDescent="0.2">
      <c r="B38" s="1"/>
      <c r="D38" s="8"/>
      <c r="E38" s="8"/>
      <c r="F38" s="8"/>
      <c r="G38" s="8"/>
      <c r="H38" s="8"/>
      <c r="I38" s="8"/>
      <c r="J38" s="8"/>
      <c r="K38" s="12"/>
      <c r="L38" s="12"/>
    </row>
    <row r="39" spans="1:12" ht="18.75" customHeight="1" x14ac:dyDescent="0.2">
      <c r="B39" s="1"/>
      <c r="D39" s="8"/>
      <c r="E39" s="8"/>
      <c r="F39" s="8"/>
      <c r="G39" s="8"/>
      <c r="H39" s="8"/>
      <c r="I39" s="8"/>
      <c r="J39" s="8"/>
      <c r="K39" s="12"/>
      <c r="L39" s="12"/>
    </row>
    <row r="40" spans="1:12" s="9" customFormat="1" ht="18.75" customHeight="1" x14ac:dyDescent="0.25">
      <c r="A40" s="96" t="s">
        <v>108</v>
      </c>
      <c r="B40" s="1"/>
      <c r="C40" s="2"/>
      <c r="D40" s="8"/>
      <c r="E40" s="8"/>
      <c r="F40" s="8"/>
      <c r="G40" s="8"/>
      <c r="H40" s="8"/>
      <c r="I40" s="8"/>
      <c r="J40" s="8"/>
      <c r="K40" s="10"/>
      <c r="L40" s="10"/>
    </row>
    <row r="41" spans="1:12" ht="15.75" x14ac:dyDescent="0.25">
      <c r="A41" s="97" t="s">
        <v>109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2" ht="12.75" customHeight="1" x14ac:dyDescent="0.2">
      <c r="F42" s="4"/>
      <c r="G42" s="4"/>
      <c r="H42" s="5"/>
      <c r="I42" s="5"/>
      <c r="J42" s="5"/>
    </row>
    <row r="43" spans="1:12" s="2" customFormat="1" ht="12.75" customHeight="1" x14ac:dyDescent="0.2">
      <c r="B43" s="3"/>
      <c r="F43" s="4"/>
      <c r="G43" s="4"/>
      <c r="H43" s="5"/>
      <c r="I43" s="5"/>
      <c r="J43" s="5"/>
    </row>
    <row r="44" spans="1:12" s="2" customFormat="1" ht="38.25" customHeight="1" x14ac:dyDescent="0.2">
      <c r="B44" s="3"/>
      <c r="F44" s="4"/>
      <c r="G44" s="4"/>
      <c r="H44" s="7"/>
      <c r="I44" s="7"/>
      <c r="J44" s="7"/>
    </row>
    <row r="45" spans="1:12" s="2" customFormat="1" ht="38.25" customHeight="1" x14ac:dyDescent="0.2">
      <c r="B45" s="3"/>
      <c r="F45" s="4"/>
      <c r="G45" s="4"/>
      <c r="H45" s="7"/>
      <c r="I45" s="7"/>
      <c r="J45" s="7"/>
    </row>
    <row r="46" spans="1:12" s="2" customFormat="1" ht="12.75" customHeight="1" x14ac:dyDescent="0.2">
      <c r="B46" s="3"/>
      <c r="F46" s="4"/>
      <c r="G46" s="4"/>
      <c r="H46" s="6"/>
      <c r="I46" s="6"/>
      <c r="J46" s="6"/>
    </row>
    <row r="47" spans="1:12" s="2" customFormat="1" ht="12.75" customHeight="1" x14ac:dyDescent="0.2">
      <c r="B47" s="3"/>
      <c r="F47" s="4"/>
      <c r="G47" s="4"/>
      <c r="H47" s="5"/>
      <c r="I47" s="5"/>
      <c r="J47" s="5"/>
    </row>
    <row r="48" spans="1:12" x14ac:dyDescent="0.2">
      <c r="F48" s="4"/>
      <c r="G48" s="4"/>
    </row>
    <row r="49" spans="2:14" x14ac:dyDescent="0.2">
      <c r="F49" s="4"/>
      <c r="G49" s="4"/>
    </row>
    <row r="50" spans="2:14" s="2" customFormat="1" x14ac:dyDescent="0.2">
      <c r="B50" s="3"/>
      <c r="F50" s="4"/>
      <c r="G50" s="4"/>
      <c r="M50" s="1"/>
      <c r="N50" s="1"/>
    </row>
    <row r="51" spans="2:14" s="2" customFormat="1" x14ac:dyDescent="0.2">
      <c r="B51" s="3"/>
      <c r="F51" s="4"/>
      <c r="G51" s="4"/>
      <c r="M51" s="1"/>
      <c r="N51" s="1"/>
    </row>
    <row r="52" spans="2:14" s="2" customFormat="1" x14ac:dyDescent="0.2">
      <c r="B52" s="3"/>
      <c r="F52" s="4"/>
      <c r="G52" s="4"/>
      <c r="M52" s="1"/>
      <c r="N52" s="1"/>
    </row>
    <row r="53" spans="2:14" s="2" customFormat="1" x14ac:dyDescent="0.2">
      <c r="B53" s="3"/>
      <c r="F53" s="4"/>
      <c r="G53" s="4"/>
      <c r="M53" s="1"/>
      <c r="N53" s="1"/>
    </row>
    <row r="54" spans="2:14" s="2" customFormat="1" x14ac:dyDescent="0.2">
      <c r="B54" s="3"/>
      <c r="F54" s="4"/>
      <c r="G54" s="4"/>
      <c r="M54" s="1"/>
      <c r="N54" s="1"/>
    </row>
    <row r="55" spans="2:14" s="2" customFormat="1" x14ac:dyDescent="0.2">
      <c r="B55" s="3"/>
      <c r="F55" s="4"/>
      <c r="G55" s="4"/>
      <c r="M55" s="1"/>
      <c r="N55" s="1"/>
    </row>
    <row r="56" spans="2:14" s="2" customFormat="1" x14ac:dyDescent="0.2">
      <c r="B56" s="3"/>
      <c r="F56" s="4"/>
      <c r="G56" s="4"/>
      <c r="M56" s="1"/>
      <c r="N56" s="1"/>
    </row>
    <row r="57" spans="2:14" s="2" customFormat="1" x14ac:dyDescent="0.2">
      <c r="B57" s="3"/>
      <c r="F57" s="4"/>
      <c r="G57" s="4"/>
      <c r="M57" s="1"/>
      <c r="N57" s="1"/>
    </row>
    <row r="58" spans="2:14" s="2" customFormat="1" x14ac:dyDescent="0.2">
      <c r="B58" s="3"/>
      <c r="F58" s="4"/>
      <c r="G58" s="4"/>
      <c r="M58" s="1"/>
      <c r="N58" s="1"/>
    </row>
    <row r="59" spans="2:14" s="2" customFormat="1" x14ac:dyDescent="0.2">
      <c r="B59" s="3"/>
      <c r="F59" s="4"/>
      <c r="G59" s="4"/>
      <c r="M59" s="1"/>
      <c r="N59" s="1"/>
    </row>
    <row r="60" spans="2:14" s="2" customFormat="1" x14ac:dyDescent="0.2">
      <c r="B60" s="3"/>
      <c r="F60" s="4"/>
      <c r="G60" s="4"/>
      <c r="M60" s="1"/>
      <c r="N60" s="1"/>
    </row>
    <row r="61" spans="2:14" s="2" customFormat="1" x14ac:dyDescent="0.2">
      <c r="B61" s="3"/>
      <c r="F61" s="4"/>
      <c r="G61" s="4"/>
      <c r="M61" s="1"/>
      <c r="N61" s="1"/>
    </row>
    <row r="62" spans="2:14" s="2" customFormat="1" x14ac:dyDescent="0.2">
      <c r="B62" s="3"/>
      <c r="F62" s="4"/>
      <c r="G62" s="4"/>
      <c r="M62" s="1"/>
      <c r="N62" s="1"/>
    </row>
    <row r="63" spans="2:14" s="2" customFormat="1" x14ac:dyDescent="0.2">
      <c r="B63" s="3"/>
      <c r="F63" s="4"/>
      <c r="G63" s="4"/>
      <c r="M63" s="1"/>
      <c r="N63" s="1"/>
    </row>
    <row r="64" spans="2:14" s="2" customFormat="1" x14ac:dyDescent="0.2">
      <c r="B64" s="3"/>
      <c r="F64" s="4"/>
      <c r="G64" s="4"/>
      <c r="M64" s="1"/>
      <c r="N64" s="1"/>
    </row>
    <row r="65" spans="2:14" s="2" customFormat="1" x14ac:dyDescent="0.2">
      <c r="B65" s="3"/>
      <c r="F65" s="4"/>
      <c r="G65" s="4"/>
      <c r="M65" s="1"/>
      <c r="N65" s="1"/>
    </row>
    <row r="66" spans="2:14" s="2" customFormat="1" x14ac:dyDescent="0.2">
      <c r="B66" s="3"/>
      <c r="F66" s="4"/>
      <c r="G66" s="4"/>
      <c r="M66" s="1"/>
      <c r="N66" s="1"/>
    </row>
    <row r="67" spans="2:14" s="2" customFormat="1" x14ac:dyDescent="0.2">
      <c r="B67" s="3"/>
      <c r="F67" s="4"/>
      <c r="G67" s="4"/>
      <c r="M67" s="1"/>
      <c r="N67" s="1"/>
    </row>
    <row r="68" spans="2:14" s="2" customFormat="1" x14ac:dyDescent="0.2">
      <c r="B68" s="3"/>
      <c r="F68" s="4"/>
      <c r="G68" s="4"/>
      <c r="M68" s="1"/>
      <c r="N68" s="1"/>
    </row>
    <row r="69" spans="2:14" s="2" customFormat="1" x14ac:dyDescent="0.2">
      <c r="B69" s="3"/>
      <c r="F69" s="4"/>
      <c r="G69" s="4"/>
      <c r="M69" s="1"/>
      <c r="N69" s="1"/>
    </row>
    <row r="70" spans="2:14" s="2" customFormat="1" x14ac:dyDescent="0.2">
      <c r="B70" s="3"/>
      <c r="F70" s="4"/>
      <c r="G70" s="4"/>
      <c r="M70" s="1"/>
      <c r="N70" s="1"/>
    </row>
    <row r="71" spans="2:14" s="2" customFormat="1" x14ac:dyDescent="0.2">
      <c r="B71" s="3"/>
      <c r="F71" s="4"/>
      <c r="G71" s="4"/>
      <c r="M71" s="1"/>
      <c r="N71" s="1"/>
    </row>
    <row r="72" spans="2:14" s="2" customFormat="1" x14ac:dyDescent="0.2">
      <c r="B72" s="3"/>
      <c r="F72" s="4"/>
      <c r="G72" s="4"/>
      <c r="M72" s="1"/>
      <c r="N72" s="1"/>
    </row>
    <row r="73" spans="2:14" s="2" customFormat="1" x14ac:dyDescent="0.2">
      <c r="B73" s="3"/>
      <c r="F73" s="4"/>
      <c r="G73" s="4"/>
      <c r="M73" s="1"/>
      <c r="N73" s="1"/>
    </row>
    <row r="74" spans="2:14" s="2" customFormat="1" x14ac:dyDescent="0.2">
      <c r="B74" s="3"/>
      <c r="F74" s="4"/>
      <c r="G74" s="4"/>
      <c r="M74" s="1"/>
      <c r="N74" s="1"/>
    </row>
    <row r="75" spans="2:14" s="2" customFormat="1" x14ac:dyDescent="0.2">
      <c r="B75" s="3"/>
      <c r="F75" s="4"/>
      <c r="G75" s="4"/>
      <c r="M75" s="1"/>
      <c r="N75" s="1"/>
    </row>
    <row r="76" spans="2:14" s="2" customFormat="1" x14ac:dyDescent="0.2">
      <c r="B76" s="3"/>
      <c r="F76" s="4"/>
      <c r="G76" s="4"/>
      <c r="M76" s="1"/>
      <c r="N76" s="1"/>
    </row>
    <row r="77" spans="2:14" s="2" customFormat="1" x14ac:dyDescent="0.2">
      <c r="B77" s="3"/>
      <c r="F77" s="4"/>
      <c r="G77" s="4"/>
      <c r="M77" s="1"/>
      <c r="N77" s="1"/>
    </row>
    <row r="78" spans="2:14" s="2" customFormat="1" x14ac:dyDescent="0.2">
      <c r="B78" s="3"/>
      <c r="F78" s="4"/>
      <c r="G78" s="4"/>
      <c r="M78" s="1"/>
      <c r="N78" s="1"/>
    </row>
    <row r="79" spans="2:14" s="2" customFormat="1" x14ac:dyDescent="0.2">
      <c r="B79" s="3"/>
      <c r="F79" s="4"/>
      <c r="G79" s="4"/>
      <c r="M79" s="1"/>
      <c r="N79" s="1"/>
    </row>
    <row r="80" spans="2:14" s="2" customFormat="1" x14ac:dyDescent="0.2">
      <c r="B80" s="3"/>
      <c r="F80" s="4"/>
      <c r="G80" s="4"/>
      <c r="M80" s="1"/>
      <c r="N80" s="1"/>
    </row>
    <row r="81" spans="2:14" s="2" customFormat="1" x14ac:dyDescent="0.2">
      <c r="B81" s="3"/>
      <c r="F81" s="4"/>
      <c r="G81" s="4"/>
      <c r="M81" s="1"/>
      <c r="N81" s="1"/>
    </row>
    <row r="82" spans="2:14" s="2" customFormat="1" x14ac:dyDescent="0.2">
      <c r="B82" s="3"/>
      <c r="F82" s="4"/>
      <c r="G82" s="4"/>
      <c r="M82" s="1"/>
      <c r="N82" s="1"/>
    </row>
    <row r="83" spans="2:14" s="2" customFormat="1" x14ac:dyDescent="0.2">
      <c r="B83" s="3"/>
      <c r="F83" s="4"/>
      <c r="G83" s="4"/>
      <c r="M83" s="1"/>
      <c r="N83" s="1"/>
    </row>
    <row r="84" spans="2:14" s="2" customFormat="1" x14ac:dyDescent="0.2">
      <c r="B84" s="3"/>
      <c r="F84" s="4"/>
      <c r="G84" s="4"/>
      <c r="M84" s="1"/>
      <c r="N84" s="1"/>
    </row>
    <row r="85" spans="2:14" s="2" customFormat="1" x14ac:dyDescent="0.2">
      <c r="B85" s="3"/>
      <c r="F85" s="4"/>
      <c r="G85" s="4"/>
      <c r="M85" s="1"/>
      <c r="N85" s="1"/>
    </row>
    <row r="86" spans="2:14" s="2" customFormat="1" x14ac:dyDescent="0.2">
      <c r="B86" s="3"/>
      <c r="F86" s="4"/>
      <c r="G86" s="4"/>
      <c r="M86" s="1"/>
      <c r="N86" s="1"/>
    </row>
    <row r="87" spans="2:14" s="2" customFormat="1" x14ac:dyDescent="0.2">
      <c r="B87" s="3"/>
      <c r="F87" s="4"/>
      <c r="G87" s="4"/>
      <c r="M87" s="1"/>
      <c r="N87" s="1"/>
    </row>
    <row r="88" spans="2:14" s="2" customFormat="1" x14ac:dyDescent="0.2">
      <c r="B88" s="3"/>
      <c r="F88" s="4"/>
      <c r="G88" s="4"/>
      <c r="M88" s="1"/>
      <c r="N88" s="1"/>
    </row>
    <row r="89" spans="2:14" s="2" customFormat="1" x14ac:dyDescent="0.2">
      <c r="B89" s="3"/>
      <c r="F89" s="4"/>
      <c r="G89" s="4"/>
      <c r="M89" s="1"/>
      <c r="N89" s="1"/>
    </row>
    <row r="90" spans="2:14" s="2" customFormat="1" x14ac:dyDescent="0.2">
      <c r="B90" s="3"/>
      <c r="F90" s="4"/>
      <c r="G90" s="4"/>
      <c r="M90" s="1"/>
      <c r="N90" s="1"/>
    </row>
    <row r="91" spans="2:14" s="2" customFormat="1" x14ac:dyDescent="0.2">
      <c r="B91" s="3"/>
      <c r="F91" s="4"/>
      <c r="G91" s="4"/>
      <c r="M91" s="1"/>
      <c r="N91" s="1"/>
    </row>
    <row r="92" spans="2:14" s="2" customFormat="1" x14ac:dyDescent="0.2">
      <c r="B92" s="3"/>
      <c r="F92" s="4"/>
      <c r="G92" s="4"/>
      <c r="M92" s="1"/>
      <c r="N92" s="1"/>
    </row>
    <row r="93" spans="2:14" s="2" customFormat="1" x14ac:dyDescent="0.2">
      <c r="B93" s="3"/>
      <c r="F93" s="4"/>
      <c r="G93" s="4"/>
      <c r="M93" s="1"/>
      <c r="N93" s="1"/>
    </row>
    <row r="94" spans="2:14" s="2" customFormat="1" x14ac:dyDescent="0.2">
      <c r="B94" s="3"/>
      <c r="F94" s="4"/>
      <c r="G94" s="4"/>
      <c r="M94" s="1"/>
      <c r="N94" s="1"/>
    </row>
    <row r="95" spans="2:14" s="2" customFormat="1" x14ac:dyDescent="0.2">
      <c r="B95" s="3"/>
      <c r="F95" s="4"/>
      <c r="G95" s="4"/>
      <c r="M95" s="1"/>
      <c r="N95" s="1"/>
    </row>
    <row r="96" spans="2:14" s="2" customFormat="1" x14ac:dyDescent="0.2">
      <c r="B96" s="3"/>
      <c r="F96" s="4"/>
      <c r="G96" s="4"/>
      <c r="M96" s="1"/>
      <c r="N96" s="1"/>
    </row>
    <row r="97" spans="2:14" s="2" customFormat="1" x14ac:dyDescent="0.2">
      <c r="B97" s="3"/>
      <c r="F97" s="4"/>
      <c r="G97" s="4"/>
      <c r="M97" s="1"/>
      <c r="N97" s="1"/>
    </row>
    <row r="98" spans="2:14" s="2" customFormat="1" x14ac:dyDescent="0.2">
      <c r="B98" s="3"/>
      <c r="F98" s="4"/>
      <c r="G98" s="4"/>
      <c r="M98" s="1"/>
      <c r="N98" s="1"/>
    </row>
    <row r="99" spans="2:14" s="2" customFormat="1" x14ac:dyDescent="0.2">
      <c r="B99" s="3"/>
      <c r="F99" s="4"/>
      <c r="G99" s="4"/>
      <c r="M99" s="1"/>
      <c r="N99" s="1"/>
    </row>
    <row r="100" spans="2:14" s="2" customFormat="1" x14ac:dyDescent="0.2">
      <c r="B100" s="3"/>
      <c r="F100" s="4"/>
      <c r="G100" s="4"/>
      <c r="M100" s="1"/>
      <c r="N100" s="1"/>
    </row>
    <row r="101" spans="2:14" s="2" customFormat="1" x14ac:dyDescent="0.2">
      <c r="B101" s="3"/>
      <c r="F101" s="4"/>
      <c r="G101" s="4"/>
      <c r="M101" s="1"/>
      <c r="N101" s="1"/>
    </row>
    <row r="102" spans="2:14" s="2" customFormat="1" x14ac:dyDescent="0.2">
      <c r="B102" s="3"/>
      <c r="F102" s="4"/>
      <c r="G102" s="4"/>
      <c r="M102" s="1"/>
      <c r="N102" s="1"/>
    </row>
    <row r="103" spans="2:14" s="2" customFormat="1" x14ac:dyDescent="0.2">
      <c r="B103" s="3"/>
      <c r="F103" s="4"/>
      <c r="G103" s="4"/>
      <c r="M103" s="1"/>
      <c r="N103" s="1"/>
    </row>
    <row r="104" spans="2:14" s="2" customFormat="1" x14ac:dyDescent="0.2">
      <c r="B104" s="3"/>
      <c r="F104" s="4"/>
      <c r="G104" s="4"/>
      <c r="M104" s="1"/>
      <c r="N104" s="1"/>
    </row>
    <row r="105" spans="2:14" s="2" customFormat="1" x14ac:dyDescent="0.2">
      <c r="B105" s="3"/>
      <c r="F105" s="4"/>
      <c r="G105" s="4"/>
      <c r="M105" s="1"/>
      <c r="N105" s="1"/>
    </row>
    <row r="106" spans="2:14" s="2" customFormat="1" x14ac:dyDescent="0.2">
      <c r="B106" s="3"/>
      <c r="F106" s="4"/>
      <c r="G106" s="4"/>
      <c r="M106" s="1"/>
      <c r="N106" s="1"/>
    </row>
    <row r="107" spans="2:14" s="2" customFormat="1" x14ac:dyDescent="0.2">
      <c r="B107" s="3"/>
      <c r="F107" s="4"/>
      <c r="G107" s="4"/>
      <c r="M107" s="1"/>
      <c r="N107" s="1"/>
    </row>
    <row r="108" spans="2:14" s="2" customFormat="1" x14ac:dyDescent="0.2">
      <c r="B108" s="3"/>
      <c r="F108" s="4"/>
      <c r="G108" s="4"/>
      <c r="M108" s="1"/>
      <c r="N108" s="1"/>
    </row>
    <row r="109" spans="2:14" s="2" customFormat="1" x14ac:dyDescent="0.2">
      <c r="B109" s="3"/>
      <c r="F109" s="4"/>
      <c r="G109" s="4"/>
      <c r="M109" s="1"/>
      <c r="N109" s="1"/>
    </row>
  </sheetData>
  <autoFilter ref="A8:L37"/>
  <customSheetViews>
    <customSheetView guid="{4660ED57-C31A-43C4-A05C-DF263EC238D0}" scale="80" showPageBreaks="1" printArea="1" showAutoFilter="1" view="pageBreakPreview" showRuler="0">
      <pane xSplit="3" ySplit="9" topLeftCell="D26" activePane="bottomRight" state="frozen"/>
      <selection pane="bottomRight" activeCell="A3" sqref="A3:L3"/>
      <colBreaks count="1" manualBreakCount="1">
        <brk id="12" max="38" man="1"/>
      </colBreaks>
      <pageMargins left="0.78740157480314965" right="0.23622047244094491" top="0.23622047244094491" bottom="0" header="0.19685039370078741" footer="0"/>
      <pageSetup paperSize="9" scale="55" orientation="landscape" r:id="rId1"/>
      <headerFooter alignWithMargins="0"/>
      <autoFilter ref="B1:M1"/>
    </customSheetView>
    <customSheetView guid="{5B9D9E33-AFE5-4826-BC15-28975AB1E5F8}" scale="80" showPageBreaks="1" printArea="1" showAutoFilter="1" view="pageBreakPreview" showRuler="0">
      <pane xSplit="3" ySplit="9" topLeftCell="D25" activePane="bottomRight" state="frozen"/>
      <selection pane="bottomRight" activeCell="H14" sqref="H14"/>
      <colBreaks count="1" manualBreakCount="1">
        <brk id="12" max="38" man="1"/>
      </colBreaks>
      <pageMargins left="0.78740157480314965" right="0.23622047244094491" top="0.23622047244094491" bottom="0" header="0.19685039370078741" footer="0"/>
      <pageSetup paperSize="9" scale="55" orientation="landscape" r:id="rId2"/>
      <headerFooter alignWithMargins="0"/>
      <autoFilter ref="B1:M1"/>
    </customSheetView>
    <customSheetView guid="{3811DC27-6C9C-4281-989A-478EAFEC2147}" scale="80" showPageBreaks="1" printArea="1" showAutoFilter="1" view="pageBreakPreview" showRuler="0">
      <pane xSplit="3" ySplit="9" topLeftCell="D19" activePane="bottomRight" state="frozen"/>
      <selection pane="bottomRight" activeCell="A3" sqref="A3:L3"/>
      <colBreaks count="1" manualBreakCount="1">
        <brk id="12" max="38" man="1"/>
      </colBreaks>
      <pageMargins left="0.78740157480314965" right="0.23622047244094491" top="0.23622047244094491" bottom="0" header="0.19685039370078741" footer="0"/>
      <pageSetup paperSize="9" scale="53" orientation="landscape" r:id="rId3"/>
      <headerFooter alignWithMargins="0"/>
      <autoFilter ref="B1:M1"/>
    </customSheetView>
    <customSheetView guid="{4DDEBF15-3C9F-44C3-B78F-AE382BE678C1}" scale="80" showPageBreaks="1" printArea="1" showAutoFilter="1" view="pageBreakPreview" showRuler="0">
      <pane xSplit="3" ySplit="9" topLeftCell="D26" activePane="bottomRight" state="frozen"/>
      <selection pane="bottomRight" activeCell="A3" sqref="A3:L3"/>
      <colBreaks count="1" manualBreakCount="1">
        <brk id="12" max="38" man="1"/>
      </colBreaks>
      <pageMargins left="0.78740157480314965" right="0.23622047244094491" top="0.23622047244094491" bottom="0" header="0.19685039370078741" footer="0"/>
      <pageSetup paperSize="9" scale="55" orientation="landscape" r:id="rId4"/>
      <headerFooter alignWithMargins="0"/>
      <autoFilter ref="B1:M1"/>
    </customSheetView>
    <customSheetView guid="{B72699BC-299D-42B7-A978-9B23F399AA23}" scale="80" showPageBreaks="1" printArea="1" showAutoFilter="1" view="pageBreakPreview" showRuler="0">
      <pane xSplit="3" ySplit="9" topLeftCell="D33" activePane="bottomRight" state="frozen"/>
      <selection pane="bottomRight" sqref="A1:O40"/>
      <colBreaks count="1" manualBreakCount="1">
        <brk id="12" max="38" man="1"/>
      </colBreaks>
      <pageMargins left="0.78740157480314965" right="0.23622047244094491" top="0.23622047244094491" bottom="0" header="0.19685039370078741" footer="0"/>
      <pageSetup paperSize="9" scale="53" orientation="landscape" r:id="rId5"/>
      <headerFooter alignWithMargins="0"/>
      <autoFilter ref="B1:M1"/>
    </customSheetView>
  </customSheetViews>
  <mergeCells count="32">
    <mergeCell ref="A36:D36"/>
    <mergeCell ref="A37:D37"/>
    <mergeCell ref="P8:U8"/>
    <mergeCell ref="W9:AD9"/>
    <mergeCell ref="AE9:AI9"/>
    <mergeCell ref="P15:U15"/>
    <mergeCell ref="W15:AD15"/>
    <mergeCell ref="AE15:AI15"/>
    <mergeCell ref="Q16:R16"/>
    <mergeCell ref="S16:T16"/>
    <mergeCell ref="W16:X16"/>
    <mergeCell ref="Y16:Z16"/>
    <mergeCell ref="AE16:AF16"/>
    <mergeCell ref="AG16:AH16"/>
    <mergeCell ref="A29:A30"/>
    <mergeCell ref="B29:B30"/>
    <mergeCell ref="A2:L2"/>
    <mergeCell ref="A3:L3"/>
    <mergeCell ref="A5:A7"/>
    <mergeCell ref="B5:B7"/>
    <mergeCell ref="C5:C7"/>
    <mergeCell ref="D5:D7"/>
    <mergeCell ref="E5:J5"/>
    <mergeCell ref="K5:L6"/>
    <mergeCell ref="E6:F6"/>
    <mergeCell ref="G6:H6"/>
    <mergeCell ref="N10:N16"/>
    <mergeCell ref="M18:M27"/>
    <mergeCell ref="A24:A26"/>
    <mergeCell ref="B24:B26"/>
    <mergeCell ref="I6:J6"/>
    <mergeCell ref="M10:M16"/>
  </mergeCells>
  <pageMargins left="0.78740157480314965" right="0.23622047244094491" top="0.23622047244094491" bottom="0" header="0.19685039370078741" footer="0"/>
  <pageSetup paperSize="9" scale="53" orientation="landscape" r:id="rId6"/>
  <headerFooter alignWithMargins="0"/>
  <colBreaks count="1" manualBreakCount="1">
    <brk id="12" max="38" man="1"/>
  </colBreaks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24"/>
  <sheetViews>
    <sheetView tabSelected="1" view="pageBreakPreview" zoomScale="60" zoomScaleNormal="80" workbookViewId="0">
      <selection sqref="A1:L21"/>
    </sheetView>
  </sheetViews>
  <sheetFormatPr defaultRowHeight="12.75" outlineLevelCol="1" x14ac:dyDescent="0.2"/>
  <cols>
    <col min="1" max="1" width="46.7109375" style="34" customWidth="1"/>
    <col min="2" max="2" width="8.85546875" style="34" customWidth="1"/>
    <col min="3" max="3" width="11.140625" style="34" customWidth="1"/>
    <col min="4" max="12" width="19.28515625" style="34" customWidth="1"/>
    <col min="13" max="13" width="27" customWidth="1" outlineLevel="1"/>
    <col min="14" max="16" width="19.28515625" customWidth="1" outlineLevel="1"/>
    <col min="17" max="18" width="9.140625" outlineLevel="1"/>
    <col min="19" max="19" width="5.7109375" customWidth="1"/>
  </cols>
  <sheetData>
    <row r="1" spans="1:19" ht="15.75" x14ac:dyDescent="0.2">
      <c r="A1" s="33"/>
      <c r="L1" s="51" t="s">
        <v>20</v>
      </c>
    </row>
    <row r="2" spans="1:19" ht="18.75" x14ac:dyDescent="0.2">
      <c r="A2" s="154" t="s">
        <v>21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9" ht="21" customHeight="1" x14ac:dyDescent="0.2">
      <c r="A3" s="154" t="s">
        <v>107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9" ht="21" customHeight="1" x14ac:dyDescent="0.3">
      <c r="A4" s="151" t="str">
        <f>'План ФХД 2019'!A3:L3</f>
        <v>Муниципальное бюджетное дошкольное образовательное учреждение "Детский сад № 97 "Светлица"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9" ht="15" x14ac:dyDescent="0.25">
      <c r="A5" s="35"/>
      <c r="L5" s="41"/>
    </row>
    <row r="6" spans="1:19" ht="21.75" customHeight="1" x14ac:dyDescent="0.2">
      <c r="A6" s="155" t="s">
        <v>8</v>
      </c>
      <c r="B6" s="155" t="s">
        <v>7</v>
      </c>
      <c r="C6" s="155" t="s">
        <v>22</v>
      </c>
      <c r="D6" s="155" t="s">
        <v>23</v>
      </c>
      <c r="E6" s="155"/>
      <c r="F6" s="155"/>
      <c r="G6" s="155"/>
      <c r="H6" s="155"/>
      <c r="I6" s="155"/>
      <c r="J6" s="155"/>
      <c r="K6" s="155"/>
      <c r="L6" s="155"/>
    </row>
    <row r="7" spans="1:19" ht="18" customHeight="1" x14ac:dyDescent="0.2">
      <c r="A7" s="155"/>
      <c r="B7" s="155"/>
      <c r="C7" s="155"/>
      <c r="D7" s="155" t="s">
        <v>24</v>
      </c>
      <c r="E7" s="155"/>
      <c r="F7" s="155"/>
      <c r="G7" s="155" t="s">
        <v>25</v>
      </c>
      <c r="H7" s="155"/>
      <c r="I7" s="155"/>
      <c r="J7" s="155"/>
      <c r="K7" s="155"/>
      <c r="L7" s="155"/>
    </row>
    <row r="8" spans="1:19" ht="65.25" customHeight="1" x14ac:dyDescent="0.2">
      <c r="A8" s="155"/>
      <c r="B8" s="155"/>
      <c r="C8" s="155"/>
      <c r="D8" s="155"/>
      <c r="E8" s="155"/>
      <c r="F8" s="155"/>
      <c r="G8" s="156" t="s">
        <v>26</v>
      </c>
      <c r="H8" s="156"/>
      <c r="I8" s="156"/>
      <c r="J8" s="156" t="s">
        <v>27</v>
      </c>
      <c r="K8" s="156"/>
      <c r="L8" s="156"/>
      <c r="N8" s="157" t="s">
        <v>24</v>
      </c>
      <c r="O8" s="158"/>
      <c r="P8" s="159"/>
    </row>
    <row r="9" spans="1:19" ht="65.25" customHeight="1" x14ac:dyDescent="0.2">
      <c r="A9" s="155"/>
      <c r="B9" s="155"/>
      <c r="C9" s="155"/>
      <c r="D9" s="43" t="s">
        <v>73</v>
      </c>
      <c r="E9" s="43" t="s">
        <v>74</v>
      </c>
      <c r="F9" s="43" t="s">
        <v>75</v>
      </c>
      <c r="G9" s="43" t="s">
        <v>73</v>
      </c>
      <c r="H9" s="43" t="s">
        <v>74</v>
      </c>
      <c r="I9" s="43" t="s">
        <v>75</v>
      </c>
      <c r="J9" s="43" t="s">
        <v>73</v>
      </c>
      <c r="K9" s="43" t="s">
        <v>74</v>
      </c>
      <c r="L9" s="43" t="s">
        <v>75</v>
      </c>
      <c r="N9" s="43" t="s">
        <v>73</v>
      </c>
      <c r="O9" s="43" t="s">
        <v>74</v>
      </c>
      <c r="P9" s="43" t="s">
        <v>75</v>
      </c>
    </row>
    <row r="10" spans="1:19" ht="18" customHeight="1" x14ac:dyDescent="0.25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  <c r="N10" s="153" t="s">
        <v>41</v>
      </c>
      <c r="O10" s="153"/>
      <c r="P10" s="153"/>
    </row>
    <row r="11" spans="1:19" ht="39.75" customHeight="1" x14ac:dyDescent="0.25">
      <c r="A11" s="55" t="s">
        <v>28</v>
      </c>
      <c r="B11" s="56" t="s">
        <v>42</v>
      </c>
      <c r="C11" s="57" t="s">
        <v>29</v>
      </c>
      <c r="D11" s="62">
        <f t="shared" ref="D11:L11" si="0">D12+D13</f>
        <v>17258500</v>
      </c>
      <c r="E11" s="62">
        <f t="shared" si="0"/>
        <v>17202700</v>
      </c>
      <c r="F11" s="62">
        <f t="shared" si="0"/>
        <v>17202700</v>
      </c>
      <c r="G11" s="62">
        <f>G12+G13</f>
        <v>17258500</v>
      </c>
      <c r="H11" s="62">
        <f t="shared" si="0"/>
        <v>17202700</v>
      </c>
      <c r="I11" s="62">
        <f t="shared" si="0"/>
        <v>17202700</v>
      </c>
      <c r="J11" s="62">
        <f>J12+J13</f>
        <v>0</v>
      </c>
      <c r="K11" s="62">
        <f t="shared" si="0"/>
        <v>0</v>
      </c>
      <c r="L11" s="62">
        <f t="shared" si="0"/>
        <v>0</v>
      </c>
      <c r="N11" s="65">
        <f>'План ФХД 2019'!D29+'План ФХД 2019'!D30</f>
        <v>17258500</v>
      </c>
      <c r="O11" s="65">
        <v>17202700</v>
      </c>
      <c r="P11" s="65">
        <v>17202700</v>
      </c>
    </row>
    <row r="12" spans="1:19" ht="49.5" customHeight="1" x14ac:dyDescent="0.25">
      <c r="A12" s="58" t="s">
        <v>45</v>
      </c>
      <c r="B12" s="59">
        <v>1001</v>
      </c>
      <c r="C12" s="59" t="s">
        <v>29</v>
      </c>
      <c r="D12" s="63">
        <f>SUM(G12,J12)</f>
        <v>12396235.51</v>
      </c>
      <c r="E12" s="63">
        <f t="shared" ref="E12:F12" si="1">SUM(H12,K12)</f>
        <v>0</v>
      </c>
      <c r="F12" s="63">
        <f t="shared" si="1"/>
        <v>12202700</v>
      </c>
      <c r="G12" s="67">
        <v>12396235.51</v>
      </c>
      <c r="H12" s="67"/>
      <c r="I12" s="67">
        <v>12202700</v>
      </c>
      <c r="J12" s="63"/>
      <c r="K12" s="63"/>
      <c r="L12" s="63"/>
      <c r="M12" s="150" t="s">
        <v>96</v>
      </c>
      <c r="N12" s="98">
        <f>G13-G14-G15-G16</f>
        <v>4862264.49</v>
      </c>
      <c r="O12" s="98">
        <f>H13-H14-H15-H16</f>
        <v>12021235.59</v>
      </c>
      <c r="P12" s="98">
        <f>I13-I14-I15-I16</f>
        <v>-7202700</v>
      </c>
    </row>
    <row r="13" spans="1:19" ht="33.75" customHeight="1" x14ac:dyDescent="0.25">
      <c r="A13" s="58" t="s">
        <v>95</v>
      </c>
      <c r="B13" s="59">
        <v>2001</v>
      </c>
      <c r="C13" s="59" t="s">
        <v>29</v>
      </c>
      <c r="D13" s="63">
        <f>SUM(G13,J13)</f>
        <v>4862264.49</v>
      </c>
      <c r="E13" s="63">
        <f t="shared" ref="E13:F16" si="2">SUM(H13,K13)</f>
        <v>17202700</v>
      </c>
      <c r="F13" s="63">
        <f t="shared" si="2"/>
        <v>5000000</v>
      </c>
      <c r="G13" s="63">
        <f>N11-G12</f>
        <v>4862264.49</v>
      </c>
      <c r="H13" s="63">
        <f>O11-H12</f>
        <v>17202700</v>
      </c>
      <c r="I13" s="63">
        <f>P11-I12</f>
        <v>5000000</v>
      </c>
      <c r="J13" s="63"/>
      <c r="K13" s="63"/>
      <c r="L13" s="63"/>
      <c r="M13" s="150"/>
      <c r="N13" s="64" t="s">
        <v>53</v>
      </c>
    </row>
    <row r="14" spans="1:19" ht="33.75" customHeight="1" x14ac:dyDescent="0.25">
      <c r="A14" s="58" t="s">
        <v>46</v>
      </c>
      <c r="B14" s="59">
        <v>2002</v>
      </c>
      <c r="C14" s="59">
        <v>2019</v>
      </c>
      <c r="D14" s="63">
        <f>SUM(G14,J14)</f>
        <v>0</v>
      </c>
      <c r="E14" s="63">
        <f t="shared" si="2"/>
        <v>5181464.41</v>
      </c>
      <c r="F14" s="63">
        <f t="shared" si="2"/>
        <v>7021235.5899999999</v>
      </c>
      <c r="G14" s="67"/>
      <c r="H14" s="67">
        <v>5181464.41</v>
      </c>
      <c r="I14" s="67">
        <v>7021235.5899999999</v>
      </c>
      <c r="J14" s="63"/>
      <c r="K14" s="63"/>
      <c r="L14" s="63"/>
      <c r="N14" s="149" t="s">
        <v>54</v>
      </c>
      <c r="O14" s="149"/>
      <c r="P14" s="149"/>
      <c r="Q14" s="149"/>
      <c r="R14" s="149"/>
      <c r="S14" s="149"/>
    </row>
    <row r="15" spans="1:19" ht="33.75" customHeight="1" x14ac:dyDescent="0.25">
      <c r="A15" s="58" t="s">
        <v>46</v>
      </c>
      <c r="B15" s="59">
        <v>2003</v>
      </c>
      <c r="C15" s="59">
        <v>2020</v>
      </c>
      <c r="D15" s="63">
        <f>SUM(G15,J15)</f>
        <v>0</v>
      </c>
      <c r="E15" s="63">
        <f t="shared" si="2"/>
        <v>0</v>
      </c>
      <c r="F15" s="63">
        <f t="shared" si="2"/>
        <v>5181464.41</v>
      </c>
      <c r="G15" s="67"/>
      <c r="H15" s="67"/>
      <c r="I15" s="67">
        <v>5181464.41</v>
      </c>
      <c r="J15" s="63"/>
      <c r="K15" s="63"/>
      <c r="L15" s="63"/>
      <c r="N15" s="149"/>
      <c r="O15" s="149"/>
      <c r="P15" s="149"/>
      <c r="Q15" s="149"/>
      <c r="R15" s="149"/>
      <c r="S15" s="149"/>
    </row>
    <row r="16" spans="1:19" ht="33.75" customHeight="1" x14ac:dyDescent="0.25">
      <c r="A16" s="58" t="s">
        <v>46</v>
      </c>
      <c r="B16" s="59">
        <v>2004</v>
      </c>
      <c r="C16" s="59">
        <v>2021</v>
      </c>
      <c r="D16" s="63">
        <f>SUM(G16,J16)</f>
        <v>0</v>
      </c>
      <c r="E16" s="63">
        <f t="shared" si="2"/>
        <v>0</v>
      </c>
      <c r="F16" s="63">
        <f t="shared" si="2"/>
        <v>0</v>
      </c>
      <c r="G16" s="67"/>
      <c r="H16" s="67"/>
      <c r="I16" s="67"/>
      <c r="J16" s="63"/>
      <c r="K16" s="63"/>
      <c r="L16" s="63"/>
      <c r="N16" s="149"/>
      <c r="O16" s="149"/>
      <c r="P16" s="149"/>
      <c r="Q16" s="149"/>
      <c r="R16" s="149"/>
      <c r="S16" s="149"/>
    </row>
    <row r="17" spans="1:18" ht="84" customHeight="1" x14ac:dyDescent="0.3">
      <c r="A17" s="160" t="s">
        <v>98</v>
      </c>
      <c r="B17" s="17"/>
      <c r="C17" s="17"/>
      <c r="D17" s="17"/>
      <c r="E17" s="40" t="s">
        <v>110</v>
      </c>
      <c r="F17" s="40"/>
      <c r="G17" s="17"/>
      <c r="H17" s="16"/>
      <c r="N17" s="93"/>
      <c r="O17" s="93"/>
      <c r="P17" s="93"/>
      <c r="Q17" s="93"/>
      <c r="R17" s="93"/>
    </row>
    <row r="18" spans="1:18" ht="16.5" x14ac:dyDescent="0.2">
      <c r="A18" s="161"/>
      <c r="N18" s="93"/>
      <c r="O18" s="93"/>
      <c r="P18" s="93"/>
      <c r="Q18" s="93"/>
      <c r="R18" s="93"/>
    </row>
    <row r="19" spans="1:18" x14ac:dyDescent="0.2">
      <c r="A19" s="161"/>
    </row>
    <row r="20" spans="1:18" ht="18.75" x14ac:dyDescent="0.3">
      <c r="A20" s="96" t="s">
        <v>55</v>
      </c>
      <c r="B20" s="60"/>
      <c r="C20" s="60"/>
      <c r="D20" s="60"/>
      <c r="E20" s="60"/>
      <c r="F20" s="60"/>
      <c r="G20" s="60"/>
      <c r="H20" s="60"/>
      <c r="I20" s="60"/>
      <c r="J20" s="60"/>
    </row>
    <row r="21" spans="1:18" ht="18.75" x14ac:dyDescent="0.3">
      <c r="A21" s="97" t="s">
        <v>56</v>
      </c>
      <c r="B21" s="60"/>
      <c r="C21" s="60"/>
      <c r="D21" s="60"/>
      <c r="E21" s="60"/>
      <c r="F21" s="60"/>
      <c r="G21" s="60"/>
      <c r="H21" s="60"/>
      <c r="I21" s="60"/>
      <c r="J21" s="60"/>
    </row>
    <row r="22" spans="1:18" ht="18.75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</row>
    <row r="23" spans="1:18" ht="18.75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</row>
    <row r="24" spans="1:18" ht="18.75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</row>
  </sheetData>
  <customSheetViews>
    <customSheetView guid="{4660ED57-C31A-43C4-A05C-DF263EC238D0}" scale="80">
      <selection activeCell="E20" sqref="E20"/>
      <pageMargins left="0.54" right="0.23622047244094491" top="0.19685039370078741" bottom="0.19685039370078741" header="0.19685039370078741" footer="0.19685039370078741"/>
      <pageSetup paperSize="9" scale="58" fitToWidth="2" fitToHeight="2" orientation="landscape" verticalDpi="0" r:id="rId1"/>
    </customSheetView>
    <customSheetView guid="{5B9D9E33-AFE5-4826-BC15-28975AB1E5F8}" scale="80">
      <selection activeCell="N19" sqref="N19"/>
      <pageMargins left="0.54" right="0.23622047244094491" top="0.19685039370078741" bottom="0.19685039370078741" header="0.19685039370078741" footer="0.19685039370078741"/>
      <pageSetup paperSize="9" scale="58" fitToWidth="2" fitToHeight="2" orientation="landscape" verticalDpi="0" r:id="rId2"/>
    </customSheetView>
    <customSheetView guid="{3811DC27-6C9C-4281-989A-478EAFEC2147}" scale="80" showPageBreaks="1" printArea="1" view="pageBreakPreview" topLeftCell="A3">
      <selection activeCell="F25" sqref="F25:F26"/>
      <pageMargins left="0.54" right="0.23622047244094491" top="0.19685039370078741" bottom="0.19685039370078741" header="0.19685039370078741" footer="0.19685039370078741"/>
      <pageSetup paperSize="9" scale="58" fitToWidth="2" fitToHeight="2" orientation="landscape" verticalDpi="0" r:id="rId3"/>
    </customSheetView>
    <customSheetView guid="{4DDEBF15-3C9F-44C3-B78F-AE382BE678C1}" scale="80">
      <selection activeCell="E20" sqref="E20"/>
      <pageMargins left="0.54" right="0.23622047244094491" top="0.19685039370078741" bottom="0.19685039370078741" header="0.19685039370078741" footer="0.19685039370078741"/>
      <pageSetup paperSize="9" scale="58" fitToWidth="2" fitToHeight="2" orientation="landscape" verticalDpi="0" r:id="rId4"/>
    </customSheetView>
    <customSheetView guid="{B72699BC-299D-42B7-A978-9B23F399AA23}" scale="80" showPageBreaks="1" printArea="1" view="pageBreakPreview">
      <selection sqref="A1:R40"/>
      <pageMargins left="0.54" right="0.23622047244094491" top="0.19685039370078741" bottom="0.19685039370078741" header="0.19685039370078741" footer="0.19685039370078741"/>
      <pageSetup paperSize="9" scale="58" fitToWidth="2" fitToHeight="2" orientation="landscape" verticalDpi="0" r:id="rId5"/>
    </customSheetView>
  </customSheetViews>
  <mergeCells count="15">
    <mergeCell ref="N14:S16"/>
    <mergeCell ref="M12:M13"/>
    <mergeCell ref="A4:L4"/>
    <mergeCell ref="N10:P10"/>
    <mergeCell ref="A2:L2"/>
    <mergeCell ref="A3:L3"/>
    <mergeCell ref="A6:A9"/>
    <mergeCell ref="B6:B9"/>
    <mergeCell ref="C6:C9"/>
    <mergeCell ref="D6:L6"/>
    <mergeCell ref="D7:F8"/>
    <mergeCell ref="G7:L7"/>
    <mergeCell ref="G8:I8"/>
    <mergeCell ref="J8:L8"/>
    <mergeCell ref="N8:P8"/>
  </mergeCells>
  <hyperlinks>
    <hyperlink ref="G8" r:id="rId6" display="consultantplus://offline/ref=BAA32F2AB8556B04632ADC9A4B3D50E19BC1DB59150931FB14C7F00369vFC2J"/>
    <hyperlink ref="J8" r:id="rId7" display="consultantplus://offline/ref=BAA32F2AB8556B04632ADC9A4B3D50E19BC1DB5E120F31FB14C7F00369vFC2J"/>
  </hyperlinks>
  <pageMargins left="0.66" right="0.23622047244094491" top="0.19685039370078741" bottom="0.19685039370078741" header="0.19685039370078741" footer="0.19685039370078741"/>
  <pageSetup paperSize="9" scale="56" fitToWidth="2" fitToHeight="2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План ФХД 2019</vt:lpstr>
      <vt:lpstr>Закупка ТРУ</vt:lpstr>
      <vt:lpstr>'Закупка ТРУ'!Заголовки_для_печати</vt:lpstr>
      <vt:lpstr>'План ФХД 2019'!Заголовки_для_печати</vt:lpstr>
      <vt:lpstr>'Закупка ТРУ'!Область_печати</vt:lpstr>
      <vt:lpstr>'План ФХД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Екатерина Николаевна</dc:creator>
  <cp:lastModifiedBy>User</cp:lastModifiedBy>
  <cp:lastPrinted>2019-10-25T05:31:04Z</cp:lastPrinted>
  <dcterms:created xsi:type="dcterms:W3CDTF">2016-11-07T02:42:14Z</dcterms:created>
  <dcterms:modified xsi:type="dcterms:W3CDTF">2019-10-25T05:31:10Z</dcterms:modified>
</cp:coreProperties>
</file>